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Rinshoukenkyu\Desktop\製販後様式20250109 案\"/>
    </mc:Choice>
  </mc:AlternateContent>
  <xr:revisionPtr revIDLastSave="0" documentId="8_{B61416F8-14C6-4A6B-BDEF-08E07813BC96}" xr6:coauthVersionLast="36" xr6:coauthVersionMax="36" xr10:uidLastSave="{00000000-0000-0000-0000-000000000000}"/>
  <bookViews>
    <workbookView xWindow="0" yWindow="0" windowWidth="24825" windowHeight="10305" xr2:uid="{00000000-000D-0000-FFFF-FFFF00000000}"/>
  </bookViews>
  <sheets>
    <sheet name="算定内訳" sheetId="1" r:id="rId1"/>
    <sheet name="調査票受理書" sheetId="2" r:id="rId2"/>
  </sheets>
  <definedNames>
    <definedName name="_xlnm.Print_Area" localSheetId="0">算定内訳!$A$1:$L$31</definedName>
    <definedName name="_xlnm.Print_Area" localSheetId="1">調査票受理書!$A$1:$E$34</definedName>
  </definedNames>
  <calcPr calcId="191029" iterate="1"/>
</workbook>
</file>

<file path=xl/calcChain.xml><?xml version="1.0" encoding="utf-8"?>
<calcChain xmlns="http://schemas.openxmlformats.org/spreadsheetml/2006/main">
  <c r="C30" i="2" l="1"/>
  <c r="B3" i="2"/>
  <c r="C3" i="2"/>
  <c r="J9" i="1" l="1"/>
  <c r="F9" i="1"/>
  <c r="F10" i="1" l="1"/>
  <c r="H10" i="1" s="1"/>
  <c r="D30" i="2"/>
  <c r="E30" i="2" s="1"/>
  <c r="E31" i="2" s="1"/>
  <c r="E32" i="2" s="1"/>
  <c r="B6" i="2"/>
  <c r="B4" i="2"/>
  <c r="D16" i="1"/>
  <c r="C15" i="1" s="1"/>
  <c r="D20" i="1" s="1"/>
  <c r="C20" i="1" l="1"/>
  <c r="C13" i="1" s="1"/>
  <c r="C21" i="1" s="1"/>
  <c r="D28" i="1" l="1"/>
  <c r="F28" i="1"/>
  <c r="D23" i="1"/>
  <c r="C26" i="1" l="1"/>
  <c r="C23" i="1"/>
  <c r="C24" i="1"/>
  <c r="C28" i="1" l="1"/>
  <c r="C30" i="1" s="1"/>
  <c r="C31" i="1" s="1"/>
  <c r="H28" i="1"/>
  <c r="F23" i="1"/>
  <c r="D26" i="1"/>
</calcChain>
</file>

<file path=xl/sharedStrings.xml><?xml version="1.0" encoding="utf-8"?>
<sst xmlns="http://schemas.openxmlformats.org/spreadsheetml/2006/main" count="107" uniqueCount="84">
  <si>
    <t>×</t>
    <phoneticPr fontId="2"/>
  </si>
  <si>
    <t>円</t>
    <rPh sb="0" eb="1">
      <t>エン</t>
    </rPh>
    <phoneticPr fontId="2"/>
  </si>
  <si>
    <t>×</t>
  </si>
  <si>
    <t>　</t>
    <phoneticPr fontId="2"/>
  </si>
  <si>
    <t>間 接 経 費</t>
    <rPh sb="0" eb="3">
      <t>カンセツ</t>
    </rPh>
    <rPh sb="4" eb="7">
      <t>ケイヒ</t>
    </rPh>
    <phoneticPr fontId="2"/>
  </si>
  <si>
    <t>そ  の  他</t>
    <rPh sb="0" eb="7">
      <t>ソノタ</t>
    </rPh>
    <phoneticPr fontId="2"/>
  </si>
  <si>
    <t>　消費税相当額</t>
    <rPh sb="1" eb="4">
      <t>ショウヒゼイ</t>
    </rPh>
    <rPh sb="4" eb="6">
      <t>ソウトウ</t>
    </rPh>
    <rPh sb="6" eb="7">
      <t>ガク</t>
    </rPh>
    <phoneticPr fontId="2"/>
  </si>
  <si>
    <t>金　　　額</t>
    <rPh sb="0" eb="5">
      <t>キンガク</t>
    </rPh>
    <phoneticPr fontId="2"/>
  </si>
  <si>
    <t>　　　算　　　　　出　　　　　内　　　　　訳</t>
    <rPh sb="3" eb="10">
      <t>サンシュツ</t>
    </rPh>
    <rPh sb="15" eb="22">
      <t>ウチワケ</t>
    </rPh>
    <phoneticPr fontId="2"/>
  </si>
  <si>
    <t>直 接 経 費</t>
    <rPh sb="0" eb="3">
      <t>チョクセツ</t>
    </rPh>
    <rPh sb="4" eb="7">
      <t>ケイヒ</t>
    </rPh>
    <phoneticPr fontId="2"/>
  </si>
  <si>
    <t>円　</t>
    <rPh sb="0" eb="1">
      <t>エン</t>
    </rPh>
    <phoneticPr fontId="2"/>
  </si>
  <si>
    <t>支払対象</t>
    <rPh sb="0" eb="2">
      <t>シハライ</t>
    </rPh>
    <rPh sb="2" eb="4">
      <t>タイショウ</t>
    </rPh>
    <phoneticPr fontId="10"/>
  </si>
  <si>
    <t>支払状況</t>
    <rPh sb="0" eb="2">
      <t>シハライ</t>
    </rPh>
    <rPh sb="2" eb="4">
      <t>ジョウキョウ</t>
    </rPh>
    <phoneticPr fontId="10"/>
  </si>
  <si>
    <t>依頼者：</t>
    <rPh sb="0" eb="3">
      <t>イライシャ</t>
    </rPh>
    <phoneticPr fontId="10"/>
  </si>
  <si>
    <t>診療科名：</t>
    <rPh sb="0" eb="3">
      <t>シンリョウカ</t>
    </rPh>
    <rPh sb="3" eb="4">
      <t>メイ</t>
    </rPh>
    <phoneticPr fontId="10"/>
  </si>
  <si>
    <t>課題名：</t>
    <rPh sb="0" eb="3">
      <t>カダイメイ</t>
    </rPh>
    <phoneticPr fontId="10"/>
  </si>
  <si>
    <t>整理番号：</t>
    <rPh sb="0" eb="4">
      <t>セイリバンゴウ</t>
    </rPh>
    <phoneticPr fontId="10"/>
  </si>
  <si>
    <t xml:space="preserve">整理番号 </t>
    <rPh sb="0" eb="2">
      <t>セイリ</t>
    </rPh>
    <rPh sb="2" eb="4">
      <t>バンゴウ</t>
    </rPh>
    <phoneticPr fontId="2"/>
  </si>
  <si>
    <t>支払状況</t>
    <rPh sb="0" eb="2">
      <t>シハライ</t>
    </rPh>
    <rPh sb="2" eb="4">
      <t>ジョウキョウ</t>
    </rPh>
    <phoneticPr fontId="2"/>
  </si>
  <si>
    <t>今回請求分</t>
    <rPh sb="0" eb="2">
      <t>コンカイ</t>
    </rPh>
    <rPh sb="2" eb="5">
      <t>セイキュウブン</t>
    </rPh>
    <phoneticPr fontId="2"/>
  </si>
  <si>
    <t>単価（税込）</t>
    <rPh sb="0" eb="2">
      <t>タンカ</t>
    </rPh>
    <rPh sb="3" eb="5">
      <t>ゼイコ</t>
    </rPh>
    <phoneticPr fontId="10"/>
  </si>
  <si>
    <t>症例数</t>
    <rPh sb="0" eb="2">
      <t>ショウレイ</t>
    </rPh>
    <rPh sb="2" eb="3">
      <t>スウ</t>
    </rPh>
    <phoneticPr fontId="10"/>
  </si>
  <si>
    <t>調査票数</t>
    <rPh sb="0" eb="3">
      <t>チョウサヒョウ</t>
    </rPh>
    <rPh sb="3" eb="4">
      <t>スウ</t>
    </rPh>
    <phoneticPr fontId="10"/>
  </si>
  <si>
    <t>備考</t>
    <rPh sb="0" eb="2">
      <t>ビコウ</t>
    </rPh>
    <phoneticPr fontId="2"/>
  </si>
  <si>
    <t>条件</t>
    <rPh sb="0" eb="2">
      <t>ジョウケン</t>
    </rPh>
    <phoneticPr fontId="2"/>
  </si>
  <si>
    <t>支払予定額</t>
    <rPh sb="0" eb="2">
      <t>シハライ</t>
    </rPh>
    <rPh sb="2" eb="4">
      <t>ヨテイ</t>
    </rPh>
    <rPh sb="4" eb="5">
      <t>ガク</t>
    </rPh>
    <phoneticPr fontId="10"/>
  </si>
  <si>
    <t>滋賀医大受領日</t>
    <rPh sb="0" eb="4">
      <t>シガイダイ</t>
    </rPh>
    <rPh sb="4" eb="7">
      <t>ジュリョウビ</t>
    </rPh>
    <phoneticPr fontId="2"/>
  </si>
  <si>
    <t>手入力不可</t>
    <rPh sb="0" eb="3">
      <t>テニュウリョク</t>
    </rPh>
    <rPh sb="3" eb="5">
      <t>フカ</t>
    </rPh>
    <phoneticPr fontId="2"/>
  </si>
  <si>
    <t>入力規則</t>
    <rPh sb="0" eb="2">
      <t>ニュウリョク</t>
    </rPh>
    <rPh sb="2" eb="4">
      <t>キソク</t>
    </rPh>
    <phoneticPr fontId="2"/>
  </si>
  <si>
    <t>今回請求分</t>
    <rPh sb="0" eb="5">
      <t>コンカイセイキュウブン</t>
    </rPh>
    <phoneticPr fontId="2"/>
  </si>
  <si>
    <t>　　　年　　　月　　　日</t>
    <phoneticPr fontId="2"/>
  </si>
  <si>
    <t>調査票固定日</t>
    <rPh sb="0" eb="3">
      <t>チョウサヒョウ</t>
    </rPh>
    <rPh sb="3" eb="5">
      <t>コテイ</t>
    </rPh>
    <rPh sb="5" eb="6">
      <t>ビ</t>
    </rPh>
    <phoneticPr fontId="10"/>
  </si>
  <si>
    <t>回収不要</t>
    <rPh sb="0" eb="2">
      <t>カイシュウ</t>
    </rPh>
    <rPh sb="2" eb="4">
      <t>フヨウ</t>
    </rPh>
    <phoneticPr fontId="2"/>
  </si>
  <si>
    <t>調査票受理書</t>
    <rPh sb="0" eb="3">
      <t>チョウサヒョウ</t>
    </rPh>
    <rPh sb="3" eb="5">
      <t>ジュリ</t>
    </rPh>
    <rPh sb="5" eb="6">
      <t>ショ</t>
    </rPh>
    <phoneticPr fontId="2"/>
  </si>
  <si>
    <t>１症例１調査票</t>
    <rPh sb="1" eb="3">
      <t>ショウレイ</t>
    </rPh>
    <rPh sb="4" eb="7">
      <t>チョウサヒョウ</t>
    </rPh>
    <phoneticPr fontId="2"/>
  </si>
  <si>
    <r>
      <rPr>
        <sz val="14"/>
        <color theme="1"/>
        <rFont val="UD デジタル 教科書体 NK-R"/>
        <family val="1"/>
        <charset val="128"/>
      </rPr>
      <t>請求書について</t>
    </r>
    <r>
      <rPr>
        <sz val="12"/>
        <color theme="1"/>
        <rFont val="UD デジタル 教科書体 NK-R"/>
        <family val="1"/>
        <charset val="128"/>
      </rPr>
      <t xml:space="preserve"> </t>
    </r>
    <r>
      <rPr>
        <sz val="11"/>
        <color theme="1"/>
        <rFont val="UD デジタル 教科書体 NK-R"/>
        <family val="1"/>
        <charset val="128"/>
      </rPr>
      <t>※ 依頼者様でご指定ください</t>
    </r>
    <rPh sb="0" eb="3">
      <t>セイキュウショ</t>
    </rPh>
    <rPh sb="10" eb="13">
      <t>イライシャ</t>
    </rPh>
    <rPh sb="13" eb="14">
      <t>サマ</t>
    </rPh>
    <rPh sb="16" eb="18">
      <t>シテイ</t>
    </rPh>
    <phoneticPr fontId="2"/>
  </si>
  <si>
    <t>支払済</t>
    <rPh sb="0" eb="2">
      <t>シハラ</t>
    </rPh>
    <rPh sb="2" eb="3">
      <t>スミ</t>
    </rPh>
    <phoneticPr fontId="2"/>
  </si>
  <si>
    <t>表記名：</t>
    <rPh sb="0" eb="2">
      <t>ヒョウキ</t>
    </rPh>
    <rPh sb="2" eb="3">
      <t>メイ</t>
    </rPh>
    <phoneticPr fontId="2"/>
  </si>
  <si>
    <t>表記住所：</t>
    <rPh sb="0" eb="2">
      <t>ヒョウキ</t>
    </rPh>
    <rPh sb="2" eb="4">
      <t>ジュウショ</t>
    </rPh>
    <phoneticPr fontId="2"/>
  </si>
  <si>
    <t>送付先：</t>
    <rPh sb="0" eb="3">
      <t>ソウフサキ</t>
    </rPh>
    <phoneticPr fontId="2"/>
  </si>
  <si>
    <t>請求書に記載されます。 基本的には契約権者になりますが委託されている場合は別途ご指定ください。</t>
    <rPh sb="0" eb="3">
      <t>セイキュウショ</t>
    </rPh>
    <rPh sb="4" eb="6">
      <t>キサイ</t>
    </rPh>
    <rPh sb="12" eb="14">
      <t>キホン</t>
    </rPh>
    <rPh sb="14" eb="15">
      <t>テキ</t>
    </rPh>
    <rPh sb="17" eb="19">
      <t>ケイヤク</t>
    </rPh>
    <rPh sb="19" eb="21">
      <t>ケンシャ</t>
    </rPh>
    <rPh sb="27" eb="29">
      <t>イタク</t>
    </rPh>
    <rPh sb="34" eb="36">
      <t>バアイ</t>
    </rPh>
    <rPh sb="37" eb="39">
      <t>ベット</t>
    </rPh>
    <rPh sb="40" eb="42">
      <t>シテイ</t>
    </rPh>
    <phoneticPr fontId="2"/>
  </si>
  <si>
    <t>請求書に記載されます。 送付先の指定がなければ、こちらに送付いたします。</t>
    <rPh sb="0" eb="3">
      <t>セイキュウショ</t>
    </rPh>
    <rPh sb="4" eb="6">
      <t>キサイ</t>
    </rPh>
    <rPh sb="12" eb="15">
      <t>ソウフサキ</t>
    </rPh>
    <rPh sb="16" eb="18">
      <t>シテイ</t>
    </rPh>
    <rPh sb="28" eb="30">
      <t>ソウフ</t>
    </rPh>
    <phoneticPr fontId="2"/>
  </si>
  <si>
    <t>契約書に記載の住所以外に送付をご希望であればご記載ください。</t>
    <rPh sb="0" eb="3">
      <t>ケイヤクショ</t>
    </rPh>
    <rPh sb="4" eb="6">
      <t>キサイ</t>
    </rPh>
    <rPh sb="7" eb="9">
      <t>ジュウショ</t>
    </rPh>
    <rPh sb="9" eb="11">
      <t>イガイ</t>
    </rPh>
    <rPh sb="12" eb="14">
      <t>ソウフ</t>
    </rPh>
    <rPh sb="16" eb="18">
      <t>キボウ</t>
    </rPh>
    <rPh sb="23" eb="25">
      <t>キサイ</t>
    </rPh>
    <phoneticPr fontId="2"/>
  </si>
  <si>
    <t>特定使用成績調査</t>
    <phoneticPr fontId="2"/>
  </si>
  <si>
    <t>直接</t>
    <rPh sb="0" eb="2">
      <t>チョクセツ</t>
    </rPh>
    <phoneticPr fontId="2"/>
  </si>
  <si>
    <t>間接</t>
    <rPh sb="0" eb="2">
      <t>カンセツ</t>
    </rPh>
    <phoneticPr fontId="2"/>
  </si>
  <si>
    <t>単価</t>
    <phoneticPr fontId="2"/>
  </si>
  <si>
    <t>（使用成績調査 20,000円、特定使用成績調査 30,000円）</t>
    <rPh sb="1" eb="3">
      <t>シヨウ</t>
    </rPh>
    <rPh sb="3" eb="5">
      <t>セイセキ</t>
    </rPh>
    <rPh sb="5" eb="7">
      <t>チョウサ</t>
    </rPh>
    <rPh sb="14" eb="15">
      <t>エン</t>
    </rPh>
    <rPh sb="16" eb="18">
      <t>トクテイ</t>
    </rPh>
    <rPh sb="18" eb="20">
      <t>シヨウ</t>
    </rPh>
    <rPh sb="20" eb="22">
      <t>セイセキ</t>
    </rPh>
    <rPh sb="22" eb="24">
      <t>チョウサ</t>
    </rPh>
    <rPh sb="31" eb="32">
      <t>エン</t>
    </rPh>
    <phoneticPr fontId="2"/>
  </si>
  <si>
    <t>１０％</t>
    <phoneticPr fontId="2"/>
  </si>
  <si>
    <t>１</t>
    <phoneticPr fontId="2"/>
  </si>
  <si>
    <t>＋</t>
    <phoneticPr fontId="2"/>
  </si>
  <si>
    <t>２</t>
    <phoneticPr fontId="2"/>
  </si>
  <si>
    <t>３</t>
    <phoneticPr fontId="2"/>
  </si>
  <si>
    <t>依頼者名</t>
    <rPh sb="0" eb="4">
      <t>イライシャメイ</t>
    </rPh>
    <phoneticPr fontId="2"/>
  </si>
  <si>
    <t>課題名</t>
    <rPh sb="0" eb="3">
      <t>カダイメイ</t>
    </rPh>
    <phoneticPr fontId="2"/>
  </si>
  <si>
    <t>依頼者名：</t>
    <rPh sb="0" eb="4">
      <t>イライシャメイ</t>
    </rPh>
    <phoneticPr fontId="2"/>
  </si>
  <si>
    <t>課題名：</t>
    <rPh sb="0" eb="3">
      <t>カダイメイ</t>
    </rPh>
    <phoneticPr fontId="2"/>
  </si>
  <si>
    <t>一般使用成績調査</t>
    <rPh sb="0" eb="2">
      <t>イッパン</t>
    </rPh>
    <phoneticPr fontId="2"/>
  </si>
  <si>
    <t>　合計（税別）</t>
    <rPh sb="1" eb="3">
      <t>ゴウケイ</t>
    </rPh>
    <rPh sb="4" eb="6">
      <t>ゼイベツ</t>
    </rPh>
    <phoneticPr fontId="2"/>
  </si>
  <si>
    <t>　合計（税込）</t>
    <rPh sb="1" eb="3">
      <t>ゴウケイ</t>
    </rPh>
    <rPh sb="4" eb="6">
      <t>ゼイコミ</t>
    </rPh>
    <phoneticPr fontId="2"/>
  </si>
  <si>
    <t xml:space="preserve"> 管 理 的 経 費</t>
    <phoneticPr fontId="2"/>
  </si>
  <si>
    <t xml:space="preserve"> 調査票作成経費</t>
    <phoneticPr fontId="2"/>
  </si>
  <si>
    <t>（ 調査票作成経費 ＋ 管理的経費 ）</t>
    <rPh sb="2" eb="5">
      <t>チョウサヒョウ</t>
    </rPh>
    <rPh sb="5" eb="7">
      <t>サクセイ</t>
    </rPh>
    <rPh sb="7" eb="9">
      <t>ケイヒ</t>
    </rPh>
    <rPh sb="12" eb="15">
      <t>カンリテキ</t>
    </rPh>
    <rPh sb="15" eb="17">
      <t>ケイヒ</t>
    </rPh>
    <phoneticPr fontId="2"/>
  </si>
  <si>
    <t>（ 直接経費 × ３０％ ）</t>
    <rPh sb="2" eb="4">
      <t>チョクセツ</t>
    </rPh>
    <rPh sb="4" eb="6">
      <t>ケイヒ</t>
    </rPh>
    <phoneticPr fontId="2"/>
  </si>
  <si>
    <t>合計（税別）</t>
    <rPh sb="0" eb="2">
      <t>ゴウケイ</t>
    </rPh>
    <rPh sb="3" eb="5">
      <t>ゼイベツ</t>
    </rPh>
    <phoneticPr fontId="2"/>
  </si>
  <si>
    <t>（端数切捨）</t>
    <rPh sb="1" eb="3">
      <t>ハスウ</t>
    </rPh>
    <rPh sb="3" eb="5">
      <t>キリス</t>
    </rPh>
    <phoneticPr fontId="2"/>
  </si>
  <si>
    <t>税別計</t>
    <rPh sb="0" eb="2">
      <t>ゼイベツ</t>
    </rPh>
    <rPh sb="2" eb="3">
      <t>ケイ</t>
    </rPh>
    <phoneticPr fontId="2"/>
  </si>
  <si>
    <t>税込計</t>
    <rPh sb="0" eb="2">
      <t>ゼイコミ</t>
    </rPh>
    <rPh sb="2" eb="3">
      <t>ケイ</t>
    </rPh>
    <phoneticPr fontId="2"/>
  </si>
  <si>
    <t>　区　　　　分　</t>
    <phoneticPr fontId="2"/>
  </si>
  <si>
    <t>調査表作成経費</t>
    <rPh sb="0" eb="3">
      <t>チョウサヒョウ</t>
    </rPh>
    <rPh sb="3" eb="5">
      <t>サクセイ</t>
    </rPh>
    <rPh sb="5" eb="7">
      <t>ケイヒ</t>
    </rPh>
    <phoneticPr fontId="2"/>
  </si>
  <si>
    <t>（ 消費税相当額 ）</t>
    <rPh sb="2" eb="5">
      <t>ショウヒゼイ</t>
    </rPh>
    <rPh sb="5" eb="7">
      <t>ソウトウ</t>
    </rPh>
    <rPh sb="7" eb="8">
      <t>ガク</t>
    </rPh>
    <phoneticPr fontId="2"/>
  </si>
  <si>
    <t>作成経費</t>
    <rPh sb="0" eb="2">
      <t>サクセイ</t>
    </rPh>
    <rPh sb="2" eb="4">
      <t>ケイヒ</t>
    </rPh>
    <phoneticPr fontId="2"/>
  </si>
  <si>
    <t>特定使用成績調査</t>
  </si>
  <si>
    <t>１調査票あたり</t>
    <rPh sb="1" eb="4">
      <t>チョウサヒョウ</t>
    </rPh>
    <phoneticPr fontId="2"/>
  </si>
  <si>
    <t>円</t>
    <rPh sb="0" eb="1">
      <t>エン</t>
    </rPh>
    <phoneticPr fontId="2"/>
  </si>
  <si>
    <t>（税別）</t>
    <rPh sb="1" eb="3">
      <t>ゼイベツ</t>
    </rPh>
    <phoneticPr fontId="2"/>
  </si>
  <si>
    <t>（税込）</t>
    <rPh sb="1" eb="3">
      <t>ゼイコミ</t>
    </rPh>
    <phoneticPr fontId="2"/>
  </si>
  <si>
    <t>調査票数</t>
    <phoneticPr fontId="2"/>
  </si>
  <si>
    <t>調査予定症例数</t>
    <rPh sb="0" eb="2">
      <t>チョウサ</t>
    </rPh>
    <rPh sb="2" eb="4">
      <t>ヨテイ</t>
    </rPh>
    <phoneticPr fontId="2"/>
  </si>
  <si>
    <t>製造販売後調査の経費算定内訳書</t>
    <phoneticPr fontId="2"/>
  </si>
  <si>
    <t>契約書に記載の</t>
    <rPh sb="0" eb="3">
      <t>ケイヤクショ</t>
    </rPh>
    <rPh sb="4" eb="6">
      <t>キサイ</t>
    </rPh>
    <phoneticPr fontId="2"/>
  </si>
  <si>
    <t>直接</t>
    <rPh sb="0" eb="2">
      <t>チョクセツ</t>
    </rPh>
    <phoneticPr fontId="2"/>
  </si>
  <si>
    <t>間接</t>
    <rPh sb="0" eb="2">
      <t>カンセツ</t>
    </rPh>
    <phoneticPr fontId="2"/>
  </si>
  <si>
    <t>円</t>
    <rPh sb="0" eb="1">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</si>
</sst>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0&quot;円&quot;"/>
    <numFmt numFmtId="179" formatCode="#,##0&quot;調査票&quot;"/>
    <numFmt numFmtId="180" formatCode="yyyy&quot;年&quot;m&quot;月&quot;d&quot;日&quot;;@"/>
    <numFmt numFmtId="181" formatCode="&quot;PJ&quot;######"/>
    <numFmt numFmtId="182" formatCode="&quot;S&quot;##&quot;-&quot;##"/>
  </numFmts>
  <fonts count="34"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明朝"/>
      <family val="1"/>
      <charset val="128"/>
    </font>
    <font>
      <u/>
      <sz val="11"/>
      <name val="ＭＳ 明朝"/>
      <family val="1"/>
      <charset val="128"/>
    </font>
    <font>
      <sz val="16"/>
      <name val="ＭＳ 明朝"/>
      <family val="1"/>
      <charset val="128"/>
    </font>
    <font>
      <sz val="10"/>
      <name val="ＭＳ 明朝"/>
      <family val="1"/>
      <charset val="128"/>
    </font>
    <font>
      <sz val="9"/>
      <name val="ＭＳ 明朝"/>
      <family val="1"/>
      <charset val="128"/>
    </font>
    <font>
      <sz val="12"/>
      <name val="ＭＳ 明朝"/>
      <family val="1"/>
      <charset val="128"/>
    </font>
    <font>
      <sz val="14"/>
      <name val="ＭＳ 明朝"/>
      <family val="1"/>
      <charset val="128"/>
    </font>
    <font>
      <sz val="6"/>
      <name val="ＭＳ Ｐゴシック"/>
      <family val="2"/>
      <charset val="128"/>
      <scheme val="minor"/>
    </font>
    <font>
      <sz val="12"/>
      <color theme="1"/>
      <name val="游ゴシック"/>
      <family val="3"/>
      <charset val="128"/>
    </font>
    <font>
      <sz val="12"/>
      <color theme="1"/>
      <name val="UD デジタル 教科書体 NK-R"/>
      <family val="1"/>
      <charset val="128"/>
    </font>
    <font>
      <sz val="10"/>
      <color theme="1"/>
      <name val="游ゴシック"/>
      <family val="3"/>
      <charset val="128"/>
    </font>
    <font>
      <sz val="10"/>
      <color theme="1"/>
      <name val="UD デジタル 教科書体 NK-R"/>
      <family val="1"/>
      <charset val="128"/>
    </font>
    <font>
      <sz val="20"/>
      <color theme="1"/>
      <name val="UD デジタル 教科書体 NK-R"/>
      <family val="1"/>
      <charset val="128"/>
    </font>
    <font>
      <sz val="14"/>
      <color theme="1"/>
      <name val="UD デジタル 教科書体 NK-R"/>
      <family val="1"/>
      <charset val="128"/>
    </font>
    <font>
      <sz val="11"/>
      <color theme="1"/>
      <name val="UD デジタル 教科書体 NK-R"/>
      <family val="1"/>
      <charset val="128"/>
    </font>
    <font>
      <sz val="11"/>
      <name val="ＭＳ Ｐゴシック"/>
      <family val="3"/>
      <charset val="128"/>
    </font>
    <font>
      <sz val="8"/>
      <color theme="1" tint="0.499984740745262"/>
      <name val="HG丸ｺﾞｼｯｸM-PRO"/>
      <family val="3"/>
      <charset val="128"/>
    </font>
    <font>
      <sz val="10"/>
      <color theme="1" tint="0.499984740745262"/>
      <name val="HG丸ｺﾞｼｯｸM-PRO"/>
      <family val="3"/>
      <charset val="128"/>
    </font>
    <font>
      <sz val="12"/>
      <name val="UD デジタル 教科書体 NK-R"/>
      <family val="1"/>
      <charset val="128"/>
    </font>
    <font>
      <b/>
      <sz val="16"/>
      <name val="ＭＳ Ｐゴシック"/>
      <family val="3"/>
      <charset val="128"/>
      <scheme val="major"/>
    </font>
    <font>
      <sz val="10"/>
      <name val="HG丸ｺﾞｼｯｸM-PRO"/>
      <family val="3"/>
      <charset val="128"/>
    </font>
    <font>
      <b/>
      <sz val="12"/>
      <name val="HGP創英角ｺﾞｼｯｸUB"/>
      <family val="3"/>
      <charset val="128"/>
    </font>
    <font>
      <sz val="12"/>
      <name val="HGP創英角ｺﾞｼｯｸUB"/>
      <family val="3"/>
      <charset val="128"/>
    </font>
    <font>
      <sz val="10"/>
      <name val="HGP創英角ｺﾞｼｯｸUB"/>
      <family val="3"/>
      <charset val="128"/>
    </font>
    <font>
      <sz val="11"/>
      <name val="ＭＳ Ｐゴシック"/>
      <family val="3"/>
      <charset val="128"/>
      <scheme val="major"/>
    </font>
    <font>
      <sz val="14"/>
      <name val="HGP創英角ｺﾞｼｯｸUB"/>
      <family val="3"/>
      <charset val="128"/>
    </font>
    <font>
      <sz val="11"/>
      <name val="HGP創英角ｺﾞｼｯｸUB"/>
      <family val="3"/>
      <charset val="128"/>
    </font>
    <font>
      <b/>
      <sz val="12"/>
      <name val="ＭＳ Ｐゴシック"/>
      <family val="3"/>
      <charset val="128"/>
      <scheme val="major"/>
    </font>
    <font>
      <sz val="8"/>
      <name val="ＭＳ 明朝"/>
      <family val="1"/>
      <charset val="128"/>
    </font>
    <font>
      <sz val="8"/>
      <name val="ＭＳ Ｐゴシック"/>
      <family val="3"/>
      <charset val="128"/>
    </font>
    <font>
      <sz val="10"/>
      <name val="游ゴシック"/>
      <family val="3"/>
      <charset val="128"/>
    </font>
  </fonts>
  <fills count="6">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rgb="FFFEEB5C"/>
        <bgColor indexed="64"/>
      </patternFill>
    </fill>
    <fill>
      <patternFill patternType="solid">
        <fgColor theme="0" tint="-4.9989318521683403E-2"/>
        <bgColor indexed="64"/>
      </patternFill>
    </fill>
  </fills>
  <borders count="28">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ck">
        <color auto="1"/>
      </left>
      <right style="thick">
        <color auto="1"/>
      </right>
      <top style="thick">
        <color auto="1"/>
      </top>
      <bottom style="thick">
        <color auto="1"/>
      </bottom>
      <diagonal/>
    </border>
    <border>
      <left style="thin">
        <color indexed="64"/>
      </left>
      <right style="thin">
        <color indexed="64"/>
      </right>
      <top style="thin">
        <color indexed="64"/>
      </top>
      <bottom/>
      <diagonal/>
    </border>
    <border>
      <left/>
      <right/>
      <top style="thin">
        <color theme="0"/>
      </top>
      <bottom/>
      <diagonal/>
    </border>
  </borders>
  <cellStyleXfs count="3">
    <xf numFmtId="0" fontId="0" fillId="0" borderId="0"/>
    <xf numFmtId="0" fontId="1" fillId="0" borderId="0">
      <alignment vertical="center"/>
    </xf>
    <xf numFmtId="38" fontId="18" fillId="0" borderId="0" applyFont="0" applyFill="0" applyBorder="0" applyAlignment="0" applyProtection="0">
      <alignment vertical="center"/>
    </xf>
  </cellStyleXfs>
  <cellXfs count="171">
    <xf numFmtId="0" fontId="0" fillId="0" borderId="0" xfId="0"/>
    <xf numFmtId="0" fontId="3" fillId="0" borderId="0" xfId="0" applyFont="1" applyAlignment="1">
      <alignment vertical="center"/>
    </xf>
    <xf numFmtId="177" fontId="3" fillId="0" borderId="0" xfId="0" applyNumberFormat="1" applyFont="1" applyAlignment="1">
      <alignment vertical="center"/>
    </xf>
    <xf numFmtId="0" fontId="4" fillId="0" borderId="0" xfId="0" applyFont="1" applyAlignment="1">
      <alignment vertical="center"/>
    </xf>
    <xf numFmtId="0" fontId="3" fillId="0" borderId="0" xfId="0" applyFont="1"/>
    <xf numFmtId="0" fontId="6" fillId="0" borderId="0" xfId="0" applyFont="1" applyAlignment="1">
      <alignment vertical="center"/>
    </xf>
    <xf numFmtId="0" fontId="9" fillId="0" borderId="0" xfId="0" applyFont="1"/>
    <xf numFmtId="0" fontId="6" fillId="0" borderId="0" xfId="0" applyFont="1"/>
    <xf numFmtId="177" fontId="3" fillId="0" borderId="0" xfId="0" applyNumberFormat="1" applyFont="1"/>
    <xf numFmtId="0" fontId="6" fillId="0" borderId="0" xfId="0" applyFont="1" applyBorder="1" applyAlignment="1">
      <alignment vertical="center"/>
    </xf>
    <xf numFmtId="0" fontId="3" fillId="0" borderId="0" xfId="0" applyFont="1" applyBorder="1" applyAlignment="1">
      <alignment vertical="center"/>
    </xf>
    <xf numFmtId="0" fontId="3" fillId="0" borderId="0" xfId="0" applyFont="1" applyBorder="1"/>
    <xf numFmtId="177" fontId="3" fillId="0" borderId="0" xfId="0" applyNumberFormat="1" applyFont="1" applyBorder="1" applyAlignment="1">
      <alignment vertical="center"/>
    </xf>
    <xf numFmtId="177" fontId="9" fillId="0" borderId="0" xfId="0" applyNumberFormat="1" applyFont="1" applyBorder="1" applyAlignment="1">
      <alignment vertical="center"/>
    </xf>
    <xf numFmtId="0" fontId="5" fillId="0" borderId="0" xfId="0" applyFont="1" applyBorder="1" applyAlignment="1">
      <alignment vertical="center"/>
    </xf>
    <xf numFmtId="177" fontId="6" fillId="0" borderId="9" xfId="0" applyNumberFormat="1" applyFont="1" applyBorder="1" applyAlignment="1">
      <alignment horizontal="right" vertical="center"/>
    </xf>
    <xf numFmtId="0" fontId="11" fillId="0" borderId="0" xfId="1" applyFont="1">
      <alignment vertical="center"/>
    </xf>
    <xf numFmtId="0" fontId="12" fillId="0" borderId="0" xfId="1" applyFont="1" applyAlignment="1">
      <alignment horizontal="right" vertical="center"/>
    </xf>
    <xf numFmtId="0" fontId="12" fillId="0" borderId="0" xfId="1" applyFont="1" applyAlignment="1">
      <alignment vertical="center"/>
    </xf>
    <xf numFmtId="14" fontId="12" fillId="0" borderId="0" xfId="1" applyNumberFormat="1" applyFont="1">
      <alignment vertical="center"/>
    </xf>
    <xf numFmtId="0" fontId="12" fillId="0" borderId="0" xfId="1" applyFont="1">
      <alignment vertical="center"/>
    </xf>
    <xf numFmtId="0" fontId="12" fillId="0" borderId="10" xfId="1" applyFont="1" applyBorder="1" applyAlignment="1">
      <alignment horizontal="center" vertical="center"/>
    </xf>
    <xf numFmtId="14" fontId="12" fillId="0" borderId="10" xfId="1" applyNumberFormat="1" applyFont="1" applyBorder="1" applyAlignment="1">
      <alignment horizontal="center" vertical="center"/>
    </xf>
    <xf numFmtId="0" fontId="12" fillId="0" borderId="0" xfId="1" applyFont="1" applyAlignment="1">
      <alignment horizontal="center" vertical="center"/>
    </xf>
    <xf numFmtId="0" fontId="12" fillId="0" borderId="2" xfId="1" applyFont="1" applyBorder="1">
      <alignment vertical="center"/>
    </xf>
    <xf numFmtId="14" fontId="12" fillId="0" borderId="2" xfId="1" applyNumberFormat="1" applyFont="1" applyBorder="1">
      <alignment vertical="center"/>
    </xf>
    <xf numFmtId="0" fontId="13" fillId="2" borderId="0" xfId="1" applyFont="1" applyFill="1">
      <alignment vertical="center"/>
    </xf>
    <xf numFmtId="0" fontId="14" fillId="0" borderId="0" xfId="1" applyFont="1">
      <alignment vertical="center"/>
    </xf>
    <xf numFmtId="0" fontId="13" fillId="0" borderId="0" xfId="1" applyFont="1">
      <alignment vertical="center"/>
    </xf>
    <xf numFmtId="180" fontId="12" fillId="0" borderId="0" xfId="1" applyNumberFormat="1" applyFont="1" applyAlignment="1">
      <alignment vertical="center"/>
    </xf>
    <xf numFmtId="0" fontId="15" fillId="0" borderId="0" xfId="1" applyFont="1" applyAlignment="1">
      <alignment horizontal="centerContinuous" vertical="center"/>
    </xf>
    <xf numFmtId="0" fontId="12" fillId="0" borderId="0" xfId="1" applyFont="1" applyAlignment="1">
      <alignment horizontal="centerContinuous" vertical="center"/>
    </xf>
    <xf numFmtId="14" fontId="12" fillId="0" borderId="0" xfId="1" applyNumberFormat="1" applyFont="1" applyAlignment="1">
      <alignment horizontal="centerContinuous" vertical="center"/>
    </xf>
    <xf numFmtId="180" fontId="12" fillId="0" borderId="0" xfId="1" applyNumberFormat="1" applyFont="1" applyAlignment="1">
      <alignment horizontal="right" vertical="center"/>
    </xf>
    <xf numFmtId="179" fontId="12" fillId="2" borderId="19" xfId="1" applyNumberFormat="1" applyFont="1" applyFill="1" applyBorder="1" applyAlignment="1">
      <alignment horizontal="center" vertical="center"/>
    </xf>
    <xf numFmtId="178" fontId="12" fillId="2" borderId="20" xfId="1" applyNumberFormat="1" applyFont="1" applyFill="1" applyBorder="1" applyAlignment="1">
      <alignment horizontal="center" vertical="center"/>
    </xf>
    <xf numFmtId="178" fontId="12" fillId="2" borderId="21" xfId="1" applyNumberFormat="1" applyFont="1" applyFill="1" applyBorder="1" applyAlignment="1">
      <alignment horizontal="center" vertical="center"/>
    </xf>
    <xf numFmtId="0" fontId="12" fillId="0" borderId="10" xfId="1" applyFont="1" applyBorder="1">
      <alignment vertical="center"/>
    </xf>
    <xf numFmtId="0" fontId="12" fillId="3" borderId="2" xfId="1" applyFont="1" applyFill="1" applyBorder="1" applyAlignment="1">
      <alignment vertical="center"/>
    </xf>
    <xf numFmtId="0" fontId="14" fillId="0" borderId="0" xfId="1" applyFont="1" applyAlignment="1">
      <alignment vertical="center"/>
    </xf>
    <xf numFmtId="0" fontId="12" fillId="0" borderId="2" xfId="1" applyFont="1" applyFill="1" applyBorder="1" applyAlignment="1">
      <alignment horizontal="right" vertical="center"/>
    </xf>
    <xf numFmtId="0" fontId="19" fillId="0" borderId="0" xfId="0" applyFont="1" applyAlignment="1">
      <alignment horizontal="right" vertical="center"/>
    </xf>
    <xf numFmtId="0" fontId="12" fillId="0" borderId="22" xfId="1" applyFont="1" applyBorder="1" applyAlignment="1">
      <alignment horizontal="center" vertical="center"/>
    </xf>
    <xf numFmtId="14" fontId="12" fillId="0" borderId="22" xfId="1" applyNumberFormat="1" applyFont="1" applyBorder="1" applyAlignment="1">
      <alignment horizontal="center" vertical="center"/>
    </xf>
    <xf numFmtId="0" fontId="12" fillId="0" borderId="22" xfId="1" applyFont="1" applyBorder="1">
      <alignment vertical="center"/>
    </xf>
    <xf numFmtId="0" fontId="12" fillId="0" borderId="23" xfId="1" applyFont="1" applyBorder="1" applyAlignment="1">
      <alignment horizontal="center" vertical="center"/>
    </xf>
    <xf numFmtId="14" fontId="12" fillId="0" borderId="23" xfId="1" applyNumberFormat="1" applyFont="1" applyBorder="1" applyAlignment="1">
      <alignment horizontal="center" vertical="center"/>
    </xf>
    <xf numFmtId="0" fontId="12" fillId="0" borderId="23" xfId="1" applyFont="1" applyBorder="1">
      <alignment vertical="center"/>
    </xf>
    <xf numFmtId="0" fontId="12" fillId="0" borderId="24" xfId="1" applyFont="1" applyBorder="1" applyAlignment="1">
      <alignment horizontal="center" vertical="center"/>
    </xf>
    <xf numFmtId="14" fontId="12" fillId="0" borderId="24" xfId="1" applyNumberFormat="1" applyFont="1" applyBorder="1" applyAlignment="1">
      <alignment horizontal="center" vertical="center"/>
    </xf>
    <xf numFmtId="0" fontId="12" fillId="0" borderId="24" xfId="1" applyFont="1" applyBorder="1">
      <alignment vertical="center"/>
    </xf>
    <xf numFmtId="0" fontId="5" fillId="0" borderId="0" xfId="0" applyFont="1"/>
    <xf numFmtId="177" fontId="20" fillId="2" borderId="0" xfId="0" applyNumberFormat="1" applyFont="1" applyFill="1" applyAlignment="1">
      <alignment vertical="center" shrinkToFit="1"/>
    </xf>
    <xf numFmtId="177" fontId="6" fillId="0" borderId="0" xfId="0" applyNumberFormat="1" applyFont="1" applyBorder="1" applyAlignment="1">
      <alignment vertical="center"/>
    </xf>
    <xf numFmtId="0" fontId="6" fillId="0" borderId="18" xfId="0" applyFont="1" applyBorder="1" applyAlignment="1">
      <alignment vertical="center"/>
    </xf>
    <xf numFmtId="0" fontId="6" fillId="0" borderId="0" xfId="0" applyFont="1" applyFill="1" applyBorder="1" applyAlignment="1">
      <alignment horizontal="center" vertical="center"/>
    </xf>
    <xf numFmtId="0" fontId="6" fillId="0" borderId="2" xfId="0" applyFont="1" applyFill="1" applyBorder="1" applyAlignment="1">
      <alignment vertical="center"/>
    </xf>
    <xf numFmtId="0" fontId="6" fillId="0" borderId="12" xfId="0" applyFont="1" applyFill="1" applyBorder="1" applyAlignment="1">
      <alignment vertical="center"/>
    </xf>
    <xf numFmtId="177" fontId="6" fillId="0" borderId="8" xfId="0" applyNumberFormat="1" applyFont="1" applyFill="1" applyBorder="1" applyAlignment="1">
      <alignment horizontal="righ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7" fillId="0" borderId="1" xfId="0" applyFont="1" applyFill="1" applyBorder="1" applyAlignment="1">
      <alignment vertical="center"/>
    </xf>
    <xf numFmtId="177" fontId="6" fillId="0" borderId="8" xfId="0" applyNumberFormat="1" applyFont="1" applyFill="1" applyBorder="1" applyAlignment="1">
      <alignment horizontal="right" vertical="center" shrinkToFit="1"/>
    </xf>
    <xf numFmtId="0" fontId="6" fillId="0" borderId="0" xfId="0" applyFont="1" applyFill="1" applyBorder="1" applyAlignment="1">
      <alignment vertical="center"/>
    </xf>
    <xf numFmtId="177" fontId="6" fillId="0" borderId="0" xfId="0" applyNumberFormat="1" applyFont="1" applyFill="1" applyBorder="1" applyAlignment="1">
      <alignment horizontal="right" vertical="center" shrinkToFit="1"/>
    </xf>
    <xf numFmtId="176" fontId="6" fillId="0" borderId="0" xfId="0" applyNumberFormat="1" applyFont="1" applyFill="1" applyBorder="1" applyAlignment="1">
      <alignment vertical="center"/>
    </xf>
    <xf numFmtId="0" fontId="6" fillId="0" borderId="1" xfId="0" applyFont="1" applyFill="1" applyBorder="1"/>
    <xf numFmtId="0" fontId="6" fillId="0" borderId="1" xfId="0" applyFont="1" applyFill="1" applyBorder="1" applyAlignment="1">
      <alignment vertical="center"/>
    </xf>
    <xf numFmtId="177" fontId="6" fillId="0" borderId="3" xfId="0" applyNumberFormat="1" applyFont="1" applyFill="1" applyBorder="1" applyAlignment="1">
      <alignment horizontal="right" vertical="center"/>
    </xf>
    <xf numFmtId="176" fontId="7" fillId="0" borderId="2" xfId="0" applyNumberFormat="1" applyFont="1" applyFill="1" applyBorder="1" applyAlignment="1">
      <alignment vertical="center"/>
    </xf>
    <xf numFmtId="0" fontId="7" fillId="0" borderId="2" xfId="0" applyFont="1" applyFill="1" applyBorder="1" applyAlignment="1">
      <alignment vertical="center"/>
    </xf>
    <xf numFmtId="0" fontId="7" fillId="0" borderId="12" xfId="0" applyFont="1" applyFill="1" applyBorder="1" applyAlignment="1">
      <alignment vertical="center"/>
    </xf>
    <xf numFmtId="9" fontId="7" fillId="0" borderId="0" xfId="0" quotePrefix="1"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38" fontId="6" fillId="0" borderId="2" xfId="2" applyFont="1" applyFill="1" applyBorder="1" applyAlignment="1">
      <alignment vertical="center" shrinkToFit="1"/>
    </xf>
    <xf numFmtId="0" fontId="6" fillId="0" borderId="17" xfId="0" applyFont="1" applyFill="1" applyBorder="1" applyAlignment="1">
      <alignment horizontal="center" vertical="center"/>
    </xf>
    <xf numFmtId="0" fontId="6" fillId="0" borderId="17" xfId="0" applyFont="1" applyFill="1" applyBorder="1" applyAlignment="1">
      <alignment vertical="center"/>
    </xf>
    <xf numFmtId="0" fontId="7" fillId="0" borderId="0" xfId="0" quotePrefix="1" applyFont="1" applyFill="1" applyBorder="1" applyAlignment="1">
      <alignment horizontal="center" vertical="center"/>
    </xf>
    <xf numFmtId="0" fontId="8" fillId="0" borderId="16" xfId="0" applyFont="1" applyFill="1" applyBorder="1" applyAlignment="1">
      <alignment vertical="center"/>
    </xf>
    <xf numFmtId="177" fontId="6" fillId="0" borderId="2" xfId="0" applyNumberFormat="1" applyFont="1" applyFill="1" applyBorder="1" applyAlignment="1">
      <alignment horizontal="center" vertical="center" shrinkToFit="1"/>
    </xf>
    <xf numFmtId="177" fontId="9" fillId="0" borderId="0" xfId="0" applyNumberFormat="1" applyFont="1" applyFill="1" applyBorder="1" applyAlignment="1">
      <alignment vertical="center"/>
    </xf>
    <xf numFmtId="0" fontId="5" fillId="0" borderId="0" xfId="0" applyFont="1" applyFill="1" applyBorder="1" applyAlignment="1">
      <alignment vertical="center"/>
    </xf>
    <xf numFmtId="0" fontId="3" fillId="0" borderId="0" xfId="0" applyFont="1" applyFill="1" applyBorder="1" applyAlignment="1">
      <alignment vertical="center"/>
    </xf>
    <xf numFmtId="0" fontId="6" fillId="4" borderId="25" xfId="0" applyFont="1" applyFill="1" applyBorder="1" applyAlignment="1">
      <alignment horizontal="center" vertical="center"/>
    </xf>
    <xf numFmtId="0" fontId="19" fillId="0" borderId="0" xfId="0" applyFont="1" applyFill="1" applyAlignment="1">
      <alignment horizontal="right" vertical="center"/>
    </xf>
    <xf numFmtId="177" fontId="20" fillId="0" borderId="0" xfId="0" applyNumberFormat="1" applyFont="1" applyFill="1" applyAlignment="1">
      <alignment vertical="center" shrinkToFit="1"/>
    </xf>
    <xf numFmtId="0" fontId="23" fillId="0" borderId="0" xfId="0" applyFont="1" applyAlignment="1">
      <alignment vertical="center"/>
    </xf>
    <xf numFmtId="0" fontId="6" fillId="5" borderId="16" xfId="0" applyFont="1" applyFill="1" applyBorder="1" applyAlignment="1">
      <alignment horizontal="center" vertical="center"/>
    </xf>
    <xf numFmtId="0" fontId="6" fillId="5" borderId="2" xfId="0" applyFont="1" applyFill="1" applyBorder="1" applyAlignment="1">
      <alignment vertical="center"/>
    </xf>
    <xf numFmtId="177" fontId="25" fillId="5" borderId="2" xfId="0" applyNumberFormat="1" applyFont="1" applyFill="1" applyBorder="1" applyAlignment="1">
      <alignment vertical="center" shrinkToFit="1"/>
    </xf>
    <xf numFmtId="0" fontId="6" fillId="5" borderId="12" xfId="0" applyFont="1" applyFill="1" applyBorder="1" applyAlignment="1">
      <alignment vertical="center"/>
    </xf>
    <xf numFmtId="177" fontId="25" fillId="5" borderId="2" xfId="0" applyNumberFormat="1" applyFont="1" applyFill="1" applyBorder="1" applyAlignment="1">
      <alignment horizontal="right" vertical="center" shrinkToFit="1"/>
    </xf>
    <xf numFmtId="0" fontId="3" fillId="5" borderId="2" xfId="0" applyFont="1" applyFill="1" applyBorder="1" applyAlignment="1">
      <alignment vertical="center"/>
    </xf>
    <xf numFmtId="0" fontId="3" fillId="5" borderId="12" xfId="0" applyFont="1" applyFill="1" applyBorder="1" applyAlignment="1">
      <alignment vertical="center"/>
    </xf>
    <xf numFmtId="0" fontId="6" fillId="0" borderId="4" xfId="0" applyFont="1" applyFill="1" applyBorder="1" applyAlignment="1">
      <alignment vertical="center"/>
    </xf>
    <xf numFmtId="0" fontId="6" fillId="0" borderId="14" xfId="0" applyFont="1" applyFill="1" applyBorder="1" applyAlignment="1">
      <alignment vertical="center"/>
    </xf>
    <xf numFmtId="177" fontId="6" fillId="0" borderId="26" xfId="0" applyNumberFormat="1" applyFont="1" applyFill="1" applyBorder="1" applyAlignment="1">
      <alignment horizontal="right" vertical="center"/>
    </xf>
    <xf numFmtId="0" fontId="7" fillId="0" borderId="13" xfId="0" quotePrefix="1" applyFont="1" applyFill="1" applyBorder="1" applyAlignment="1">
      <alignment horizontal="center" vertical="center"/>
    </xf>
    <xf numFmtId="0" fontId="7" fillId="0" borderId="13" xfId="0" applyFont="1" applyFill="1" applyBorder="1" applyAlignment="1">
      <alignment horizontal="center"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177" fontId="24" fillId="0" borderId="3" xfId="0" applyNumberFormat="1" applyFont="1" applyFill="1" applyBorder="1" applyAlignment="1">
      <alignment horizontal="right" vertical="center" shrinkToFit="1"/>
    </xf>
    <xf numFmtId="0" fontId="6" fillId="5" borderId="18" xfId="0" applyFont="1" applyFill="1" applyBorder="1" applyAlignment="1">
      <alignment horizontal="center" vertical="center"/>
    </xf>
    <xf numFmtId="0" fontId="6" fillId="5" borderId="9" xfId="0" applyFont="1" applyFill="1" applyBorder="1" applyAlignment="1">
      <alignment vertical="center"/>
    </xf>
    <xf numFmtId="177" fontId="25" fillId="5" borderId="9" xfId="0" applyNumberFormat="1" applyFont="1" applyFill="1" applyBorder="1" applyAlignment="1">
      <alignment horizontal="right" vertical="center" shrinkToFit="1"/>
    </xf>
    <xf numFmtId="0" fontId="3" fillId="5" borderId="9" xfId="0" applyFont="1" applyFill="1" applyBorder="1" applyAlignment="1">
      <alignment vertical="center"/>
    </xf>
    <xf numFmtId="0" fontId="3" fillId="5" borderId="11" xfId="0" applyFont="1" applyFill="1" applyBorder="1" applyAlignment="1">
      <alignment vertical="center"/>
    </xf>
    <xf numFmtId="177" fontId="6" fillId="0" borderId="7" xfId="0" applyNumberFormat="1" applyFont="1" applyFill="1" applyBorder="1" applyAlignment="1">
      <alignment horizontal="center" vertical="center" shrinkToFit="1"/>
    </xf>
    <xf numFmtId="0" fontId="6" fillId="0" borderId="7" xfId="0" applyFont="1" applyFill="1" applyBorder="1" applyAlignment="1">
      <alignment horizontal="center" vertical="center"/>
    </xf>
    <xf numFmtId="3" fontId="6" fillId="2" borderId="0" xfId="0" applyNumberFormat="1"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27" fillId="0" borderId="2" xfId="0" applyFont="1" applyBorder="1" applyAlignment="1">
      <alignment horizontal="right" vertical="center"/>
    </xf>
    <xf numFmtId="0" fontId="27" fillId="0" borderId="0" xfId="0" applyFont="1" applyBorder="1" applyAlignment="1">
      <alignment vertical="center"/>
    </xf>
    <xf numFmtId="0" fontId="6" fillId="0" borderId="16" xfId="0" applyFont="1" applyFill="1" applyBorder="1" applyAlignment="1">
      <alignment horizontal="center" vertical="center"/>
    </xf>
    <xf numFmtId="0" fontId="6" fillId="0" borderId="1" xfId="0" applyFont="1" applyFill="1" applyBorder="1" applyAlignment="1">
      <alignment horizontal="distributed" vertical="center"/>
    </xf>
    <xf numFmtId="0" fontId="6" fillId="0" borderId="1" xfId="0" applyFont="1" applyFill="1" applyBorder="1" applyAlignment="1">
      <alignment vertical="top"/>
    </xf>
    <xf numFmtId="0" fontId="6" fillId="0" borderId="6" xfId="0" applyFont="1" applyFill="1" applyBorder="1" applyAlignment="1">
      <alignment vertical="center"/>
    </xf>
    <xf numFmtId="0" fontId="6" fillId="0" borderId="15" xfId="0" applyFont="1" applyFill="1" applyBorder="1" applyAlignment="1">
      <alignment horizontal="left" vertical="center"/>
    </xf>
    <xf numFmtId="177" fontId="26" fillId="0" borderId="5" xfId="0" applyNumberFormat="1" applyFont="1" applyFill="1" applyBorder="1" applyAlignment="1">
      <alignment horizontal="right" vertical="center" shrinkToFit="1"/>
    </xf>
    <xf numFmtId="9" fontId="6" fillId="0" borderId="7" xfId="0" applyNumberFormat="1" applyFont="1" applyFill="1" applyBorder="1" applyAlignment="1">
      <alignment horizontal="center" vertical="center"/>
    </xf>
    <xf numFmtId="38" fontId="6" fillId="0" borderId="7" xfId="2" applyFont="1" applyFill="1" applyBorder="1" applyAlignment="1">
      <alignment vertical="center" shrinkToFit="1"/>
    </xf>
    <xf numFmtId="0" fontId="6" fillId="0" borderId="7" xfId="0" applyFont="1" applyFill="1" applyBorder="1"/>
    <xf numFmtId="0" fontId="6" fillId="0" borderId="15" xfId="0" applyFont="1" applyFill="1" applyBorder="1"/>
    <xf numFmtId="0" fontId="6" fillId="0" borderId="18" xfId="0" applyFont="1" applyFill="1" applyBorder="1" applyAlignment="1">
      <alignment vertical="center"/>
    </xf>
    <xf numFmtId="0" fontId="6" fillId="0" borderId="9" xfId="0" applyFont="1" applyFill="1" applyBorder="1" applyAlignment="1">
      <alignment horizontal="justify" vertical="center"/>
    </xf>
    <xf numFmtId="177" fontId="6" fillId="0" borderId="10" xfId="0" applyNumberFormat="1" applyFont="1" applyFill="1" applyBorder="1" applyAlignment="1">
      <alignment horizontal="center" vertical="center"/>
    </xf>
    <xf numFmtId="0" fontId="6" fillId="0" borderId="9" xfId="0" applyFont="1" applyFill="1" applyBorder="1" applyAlignment="1">
      <alignment vertical="center"/>
    </xf>
    <xf numFmtId="0" fontId="6" fillId="0" borderId="11" xfId="0" applyFont="1" applyFill="1" applyBorder="1" applyAlignment="1">
      <alignment vertical="center"/>
    </xf>
    <xf numFmtId="0" fontId="7" fillId="0" borderId="0" xfId="0" applyFont="1" applyFill="1" applyBorder="1" applyAlignment="1">
      <alignment vertical="center" shrinkToFit="1"/>
    </xf>
    <xf numFmtId="0" fontId="7" fillId="0" borderId="0" xfId="0" applyFont="1" applyFill="1" applyBorder="1" applyAlignment="1">
      <alignment horizontal="right" vertical="center" shrinkToFit="1"/>
    </xf>
    <xf numFmtId="0" fontId="12" fillId="2" borderId="22" xfId="1" applyFont="1" applyFill="1" applyBorder="1" applyAlignment="1">
      <alignment horizontal="center" vertical="center"/>
    </xf>
    <xf numFmtId="0" fontId="12" fillId="2" borderId="23" xfId="1" applyFont="1" applyFill="1" applyBorder="1" applyAlignment="1">
      <alignment horizontal="center" vertical="center"/>
    </xf>
    <xf numFmtId="0" fontId="12" fillId="2" borderId="24" xfId="1" applyFont="1" applyFill="1" applyBorder="1" applyAlignment="1">
      <alignment horizontal="center" vertical="center"/>
    </xf>
    <xf numFmtId="0" fontId="12" fillId="2" borderId="10" xfId="1" applyFont="1" applyFill="1" applyBorder="1" applyAlignment="1">
      <alignment horizontal="center" vertical="center"/>
    </xf>
    <xf numFmtId="0" fontId="31" fillId="0" borderId="0" xfId="0" applyFont="1" applyFill="1" applyBorder="1" applyAlignment="1">
      <alignment vertical="center"/>
    </xf>
    <xf numFmtId="177" fontId="31" fillId="0" borderId="0" xfId="0" applyNumberFormat="1" applyFont="1" applyFill="1" applyBorder="1" applyAlignment="1">
      <alignment vertical="center"/>
    </xf>
    <xf numFmtId="0" fontId="31" fillId="0" borderId="0" xfId="0" applyFont="1"/>
    <xf numFmtId="177" fontId="28" fillId="5" borderId="13" xfId="0" applyNumberFormat="1" applyFont="1" applyFill="1" applyBorder="1" applyAlignment="1">
      <alignment vertical="center" shrinkToFit="1"/>
    </xf>
    <xf numFmtId="0" fontId="3" fillId="5" borderId="13" xfId="0" applyFont="1" applyFill="1" applyBorder="1" applyAlignment="1">
      <alignment vertical="center"/>
    </xf>
    <xf numFmtId="0" fontId="6" fillId="5" borderId="13" xfId="0" applyFont="1" applyFill="1" applyBorder="1" applyAlignment="1">
      <alignment vertical="center"/>
    </xf>
    <xf numFmtId="177" fontId="29" fillId="5" borderId="13" xfId="0" applyNumberFormat="1" applyFont="1" applyFill="1" applyBorder="1" applyAlignment="1">
      <alignment vertical="center" shrinkToFit="1"/>
    </xf>
    <xf numFmtId="0" fontId="7" fillId="5" borderId="13" xfId="0" applyFont="1" applyFill="1" applyBorder="1" applyAlignment="1">
      <alignment vertical="center"/>
    </xf>
    <xf numFmtId="0" fontId="7" fillId="5" borderId="14" xfId="0" applyFont="1" applyFill="1" applyBorder="1" applyAlignment="1">
      <alignment vertical="center"/>
    </xf>
    <xf numFmtId="0" fontId="31" fillId="5" borderId="16" xfId="0" applyFont="1" applyFill="1" applyBorder="1" applyAlignment="1">
      <alignment vertical="center"/>
    </xf>
    <xf numFmtId="177" fontId="31" fillId="5" borderId="2" xfId="0" applyNumberFormat="1" applyFont="1" applyFill="1" applyBorder="1" applyAlignment="1">
      <alignment vertical="center"/>
    </xf>
    <xf numFmtId="0" fontId="31" fillId="5" borderId="2" xfId="0" applyFont="1" applyFill="1" applyBorder="1" applyAlignment="1">
      <alignment vertical="center"/>
    </xf>
    <xf numFmtId="0" fontId="31" fillId="5" borderId="12" xfId="0" applyFont="1" applyFill="1" applyBorder="1" applyAlignment="1">
      <alignment vertical="center"/>
    </xf>
    <xf numFmtId="0" fontId="31" fillId="5" borderId="2" xfId="0" applyFont="1" applyFill="1" applyBorder="1"/>
    <xf numFmtId="0" fontId="0" fillId="0" borderId="0" xfId="0" applyFont="1" applyFill="1"/>
    <xf numFmtId="38" fontId="33" fillId="0" borderId="0" xfId="2" applyFont="1" applyFill="1" applyAlignment="1">
      <alignment horizontal="right" vertical="center"/>
    </xf>
    <xf numFmtId="0" fontId="33" fillId="0" borderId="0" xfId="0" applyFont="1" applyFill="1" applyAlignment="1">
      <alignment vertical="center"/>
    </xf>
    <xf numFmtId="38" fontId="33" fillId="0" borderId="0" xfId="2" applyFont="1" applyFill="1" applyAlignment="1">
      <alignment vertical="center"/>
    </xf>
    <xf numFmtId="178" fontId="32" fillId="5" borderId="2" xfId="2" applyNumberFormat="1" applyFont="1" applyFill="1" applyBorder="1" applyAlignment="1">
      <alignment horizontal="left" vertical="top" indent="1"/>
    </xf>
    <xf numFmtId="0" fontId="32" fillId="5" borderId="2" xfId="0" applyFont="1" applyFill="1" applyBorder="1" applyAlignment="1">
      <alignment horizontal="right" vertical="top"/>
    </xf>
    <xf numFmtId="0" fontId="33" fillId="0" borderId="0" xfId="1" applyFont="1" applyFill="1">
      <alignment vertical="center"/>
    </xf>
    <xf numFmtId="181" fontId="12" fillId="2" borderId="19" xfId="1" applyNumberFormat="1" applyFont="1" applyFill="1" applyBorder="1" applyAlignment="1">
      <alignment horizontal="center" vertical="center"/>
    </xf>
    <xf numFmtId="182" fontId="12" fillId="2" borderId="19" xfId="1" applyNumberFormat="1" applyFont="1" applyFill="1" applyBorder="1" applyAlignment="1">
      <alignment horizontal="center" vertical="center"/>
    </xf>
    <xf numFmtId="181" fontId="27" fillId="0" borderId="2" xfId="0" applyNumberFormat="1" applyFont="1" applyBorder="1" applyAlignment="1">
      <alignment horizontal="right" vertical="center" indent="1"/>
    </xf>
    <xf numFmtId="182" fontId="27" fillId="0" borderId="13" xfId="0" applyNumberFormat="1" applyFont="1" applyBorder="1" applyAlignment="1">
      <alignment horizontal="right" vertical="center" indent="1"/>
    </xf>
    <xf numFmtId="177" fontId="30" fillId="5" borderId="4" xfId="0" applyNumberFormat="1" applyFont="1" applyFill="1" applyBorder="1" applyAlignment="1">
      <alignment horizontal="center" vertical="center"/>
    </xf>
    <xf numFmtId="177" fontId="30" fillId="5" borderId="13" xfId="0" applyNumberFormat="1" applyFont="1" applyFill="1" applyBorder="1" applyAlignment="1">
      <alignment horizontal="center" vertical="center"/>
    </xf>
    <xf numFmtId="0" fontId="7" fillId="0" borderId="13" xfId="0" applyFont="1" applyFill="1" applyBorder="1" applyAlignment="1">
      <alignment vertical="center"/>
    </xf>
    <xf numFmtId="177" fontId="3" fillId="5" borderId="13" xfId="0" applyNumberFormat="1" applyFont="1" applyFill="1" applyBorder="1" applyAlignment="1">
      <alignment horizontal="center" vertical="center"/>
    </xf>
    <xf numFmtId="177" fontId="22" fillId="0" borderId="0" xfId="0" applyNumberFormat="1" applyFont="1" applyBorder="1" applyAlignment="1">
      <alignment horizontal="center" vertical="center"/>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12" fillId="3" borderId="2" xfId="1" applyFont="1" applyFill="1" applyBorder="1" applyAlignment="1">
      <alignment vertical="center"/>
    </xf>
    <xf numFmtId="0" fontId="21" fillId="2" borderId="27" xfId="1" applyFont="1" applyFill="1" applyBorder="1" applyAlignment="1">
      <alignment vertical="center" wrapText="1"/>
    </xf>
    <xf numFmtId="0" fontId="21" fillId="0" borderId="0" xfId="1" applyFont="1" applyAlignment="1">
      <alignment vertical="center" wrapText="1"/>
    </xf>
    <xf numFmtId="0" fontId="21" fillId="2" borderId="0" xfId="1" applyFont="1" applyFill="1" applyAlignment="1">
      <alignment vertical="center" wrapText="1"/>
    </xf>
  </cellXfs>
  <cellStyles count="3">
    <cellStyle name="桁区切り" xfId="2" builtinId="6"/>
    <cellStyle name="標準" xfId="0" builtinId="0"/>
    <cellStyle name="標準 2" xfId="1" xr:uid="{00000000-0005-0000-0000-000002000000}"/>
  </cellStyles>
  <dxfs count="0"/>
  <tableStyles count="0" defaultTableStyle="TableStyleMedium9" defaultPivotStyle="PivotStyleLight16"/>
  <colors>
    <mruColors>
      <color rgb="FFFEEB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31"/>
  <sheetViews>
    <sheetView tabSelected="1" showWhiteSpace="0" zoomScaleNormal="100" zoomScaleSheetLayoutView="100" workbookViewId="0">
      <selection activeCell="K2" sqref="K2:L2"/>
    </sheetView>
  </sheetViews>
  <sheetFormatPr defaultColWidth="8.875" defaultRowHeight="25.9" customHeight="1" x14ac:dyDescent="0.15"/>
  <cols>
    <col min="1" max="1" width="4.625" style="5" customWidth="1"/>
    <col min="2" max="2" width="10.875" style="7" customWidth="1"/>
    <col min="3" max="3" width="12.625" style="8" customWidth="1"/>
    <col min="4" max="4" width="11.625" style="4" customWidth="1"/>
    <col min="5" max="5" width="3.625" style="4" customWidth="1"/>
    <col min="6" max="6" width="11.625" style="4" customWidth="1"/>
    <col min="7" max="7" width="3.625" style="4" customWidth="1"/>
    <col min="8" max="8" width="11.625" style="4" customWidth="1"/>
    <col min="9" max="9" width="2.875" style="4" customWidth="1"/>
    <col min="10" max="10" width="11.625" style="4" customWidth="1"/>
    <col min="11" max="11" width="2.25" style="4" customWidth="1"/>
    <col min="12" max="12" width="8.75" style="4" customWidth="1"/>
    <col min="13" max="13" width="8.875" style="4" hidden="1" customWidth="1"/>
    <col min="14" max="14" width="18.375" style="4" hidden="1" customWidth="1"/>
    <col min="15" max="17" width="8.875" style="4" hidden="1" customWidth="1"/>
    <col min="18" max="16384" width="8.875" style="4"/>
  </cols>
  <sheetData>
    <row r="1" spans="1:17" ht="15.95" customHeight="1" x14ac:dyDescent="0.15">
      <c r="A1" s="87"/>
      <c r="B1" s="5"/>
      <c r="C1" s="12"/>
      <c r="D1" s="1"/>
      <c r="E1" s="3"/>
      <c r="F1" s="1"/>
      <c r="G1" s="1"/>
      <c r="H1" s="1"/>
      <c r="I1" s="10"/>
      <c r="J1" s="112" t="s">
        <v>17</v>
      </c>
      <c r="K1" s="158"/>
      <c r="L1" s="158"/>
      <c r="N1" s="149"/>
      <c r="O1" s="150" t="s">
        <v>71</v>
      </c>
      <c r="P1" s="150" t="s">
        <v>66</v>
      </c>
      <c r="Q1" s="150" t="s">
        <v>67</v>
      </c>
    </row>
    <row r="2" spans="1:17" ht="15.95" customHeight="1" x14ac:dyDescent="0.15">
      <c r="A2" s="9"/>
      <c r="B2" s="13"/>
      <c r="C2" s="14"/>
      <c r="D2" s="10"/>
      <c r="E2" s="10"/>
      <c r="F2" s="10"/>
      <c r="G2" s="10"/>
      <c r="H2" s="10"/>
      <c r="I2" s="10"/>
      <c r="J2" s="113"/>
      <c r="K2" s="159"/>
      <c r="L2" s="159"/>
      <c r="N2" s="151" t="s">
        <v>43</v>
      </c>
      <c r="O2" s="152">
        <v>30000</v>
      </c>
      <c r="P2" s="152">
        <v>42900</v>
      </c>
      <c r="Q2" s="152">
        <v>47190</v>
      </c>
    </row>
    <row r="3" spans="1:17" ht="15.95" customHeight="1" x14ac:dyDescent="0.15">
      <c r="B3" s="5"/>
      <c r="C3" s="2"/>
      <c r="D3" s="1"/>
      <c r="E3" s="1"/>
      <c r="F3" s="1"/>
      <c r="G3" s="1"/>
      <c r="H3" s="1"/>
      <c r="I3" s="1"/>
      <c r="J3" s="1"/>
      <c r="K3" s="1"/>
      <c r="L3" s="1"/>
      <c r="N3" s="151" t="s">
        <v>57</v>
      </c>
      <c r="O3" s="152">
        <v>20000</v>
      </c>
      <c r="P3" s="152">
        <v>28600</v>
      </c>
      <c r="Q3" s="152">
        <v>31460</v>
      </c>
    </row>
    <row r="4" spans="1:17" s="51" customFormat="1" ht="39.950000000000003" customHeight="1" x14ac:dyDescent="0.2">
      <c r="A4" s="164" t="s">
        <v>79</v>
      </c>
      <c r="B4" s="164"/>
      <c r="C4" s="164"/>
      <c r="D4" s="164"/>
      <c r="E4" s="164"/>
      <c r="F4" s="164"/>
      <c r="G4" s="164"/>
      <c r="H4" s="164"/>
      <c r="I4" s="164"/>
      <c r="J4" s="164"/>
      <c r="K4" s="164"/>
      <c r="L4" s="164"/>
    </row>
    <row r="5" spans="1:17" ht="15" customHeight="1" x14ac:dyDescent="0.15">
      <c r="A5" s="9"/>
      <c r="B5" s="53"/>
      <c r="C5" s="9"/>
      <c r="D5" s="9"/>
      <c r="E5" s="9"/>
      <c r="F5" s="9"/>
      <c r="G5" s="9"/>
      <c r="H5" s="9"/>
      <c r="I5" s="9"/>
      <c r="J5" s="9"/>
      <c r="K5" s="9"/>
      <c r="L5" s="9"/>
    </row>
    <row r="6" spans="1:17" ht="39.950000000000003" customHeight="1" x14ac:dyDescent="0.15">
      <c r="A6" s="54"/>
      <c r="B6" s="15" t="s">
        <v>56</v>
      </c>
      <c r="C6" s="165" t="s">
        <v>54</v>
      </c>
      <c r="D6" s="165"/>
      <c r="E6" s="165"/>
      <c r="F6" s="165"/>
      <c r="G6" s="165"/>
      <c r="H6" s="165"/>
      <c r="I6" s="165"/>
      <c r="J6" s="165"/>
      <c r="K6" s="165"/>
      <c r="L6" s="166"/>
    </row>
    <row r="7" spans="1:17" ht="39.950000000000003" customHeight="1" x14ac:dyDescent="0.15">
      <c r="A7" s="54"/>
      <c r="B7" s="15" t="s">
        <v>55</v>
      </c>
      <c r="C7" s="165" t="s">
        <v>53</v>
      </c>
      <c r="D7" s="165"/>
      <c r="E7" s="165"/>
      <c r="F7" s="165"/>
      <c r="G7" s="165"/>
      <c r="H7" s="165"/>
      <c r="I7" s="165"/>
      <c r="J7" s="165"/>
      <c r="K7" s="165"/>
      <c r="L7" s="166"/>
    </row>
    <row r="8" spans="1:17" ht="15" customHeight="1" x14ac:dyDescent="0.15">
      <c r="A8" s="63"/>
      <c r="B8" s="81"/>
      <c r="C8" s="82"/>
      <c r="D8" s="83"/>
      <c r="E8" s="83"/>
      <c r="F8" s="83"/>
      <c r="G8" s="83"/>
      <c r="H8" s="83"/>
      <c r="I8" s="83"/>
      <c r="J8" s="83"/>
      <c r="K8" s="83"/>
      <c r="L8" s="83"/>
    </row>
    <row r="9" spans="1:17" ht="39.950000000000003" customHeight="1" x14ac:dyDescent="0.15">
      <c r="A9" s="160" t="s">
        <v>72</v>
      </c>
      <c r="B9" s="161"/>
      <c r="C9" s="161"/>
      <c r="D9" s="163" t="s">
        <v>73</v>
      </c>
      <c r="E9" s="163"/>
      <c r="F9" s="138">
        <f>VLOOKUP($A$9,$N$2:$Q$3,4,FALSE)</f>
        <v>47190</v>
      </c>
      <c r="G9" s="139" t="s">
        <v>74</v>
      </c>
      <c r="H9" s="139" t="s">
        <v>76</v>
      </c>
      <c r="I9" s="140"/>
      <c r="J9" s="141">
        <f>VLOOKUP($A$9,$N$2:$Q$3,3,FALSE)</f>
        <v>42900</v>
      </c>
      <c r="K9" s="142" t="s">
        <v>74</v>
      </c>
      <c r="L9" s="143" t="s">
        <v>75</v>
      </c>
    </row>
    <row r="10" spans="1:17" s="137" customFormat="1" ht="15" customHeight="1" x14ac:dyDescent="0.15">
      <c r="A10" s="144"/>
      <c r="B10" s="145"/>
      <c r="C10" s="146"/>
      <c r="D10" s="146"/>
      <c r="E10" s="154" t="s">
        <v>81</v>
      </c>
      <c r="F10" s="153">
        <f>F9/1.3</f>
        <v>36300</v>
      </c>
      <c r="G10" s="154" t="s">
        <v>82</v>
      </c>
      <c r="H10" s="153">
        <f>F10*0.3</f>
        <v>10890</v>
      </c>
      <c r="I10" s="148"/>
      <c r="J10" s="148"/>
      <c r="K10" s="146"/>
      <c r="L10" s="147"/>
    </row>
    <row r="11" spans="1:17" s="137" customFormat="1" ht="15" customHeight="1" x14ac:dyDescent="0.15">
      <c r="A11" s="135"/>
      <c r="B11" s="136"/>
      <c r="C11" s="135"/>
      <c r="D11" s="135"/>
      <c r="E11" s="135"/>
      <c r="F11" s="135"/>
      <c r="G11" s="135"/>
      <c r="H11" s="135"/>
      <c r="I11" s="135"/>
      <c r="J11" s="135"/>
      <c r="K11" s="135"/>
      <c r="L11" s="135"/>
    </row>
    <row r="12" spans="1:17" s="1" customFormat="1" ht="15.95" customHeight="1" x14ac:dyDescent="0.15">
      <c r="A12" s="124" t="s">
        <v>68</v>
      </c>
      <c r="B12" s="125"/>
      <c r="C12" s="126" t="s">
        <v>7</v>
      </c>
      <c r="D12" s="124" t="s">
        <v>8</v>
      </c>
      <c r="E12" s="127"/>
      <c r="F12" s="127"/>
      <c r="G12" s="127"/>
      <c r="H12" s="127"/>
      <c r="I12" s="127"/>
      <c r="J12" s="127"/>
      <c r="K12" s="127"/>
      <c r="L12" s="128"/>
    </row>
    <row r="13" spans="1:17" ht="32.1" customHeight="1" x14ac:dyDescent="0.15">
      <c r="A13" s="88">
        <v>1</v>
      </c>
      <c r="B13" s="89" t="s">
        <v>9</v>
      </c>
      <c r="C13" s="90">
        <f>C15+C20</f>
        <v>99000</v>
      </c>
      <c r="D13" s="89" t="s">
        <v>10</v>
      </c>
      <c r="E13" s="89" t="s">
        <v>62</v>
      </c>
      <c r="F13" s="89"/>
      <c r="G13" s="89"/>
      <c r="H13" s="89"/>
      <c r="I13" s="89"/>
      <c r="J13" s="89"/>
      <c r="K13" s="89"/>
      <c r="L13" s="91"/>
    </row>
    <row r="14" spans="1:17" ht="15.95" customHeight="1" x14ac:dyDescent="0.15">
      <c r="A14" s="95" t="s">
        <v>61</v>
      </c>
      <c r="B14" s="115"/>
      <c r="C14" s="58" t="s">
        <v>1</v>
      </c>
      <c r="D14" s="129" t="s">
        <v>34</v>
      </c>
      <c r="E14" s="59"/>
      <c r="F14" s="162" t="s">
        <v>80</v>
      </c>
      <c r="G14" s="162"/>
      <c r="H14" s="162"/>
      <c r="I14" s="59"/>
      <c r="J14" s="59"/>
      <c r="K14" s="59"/>
      <c r="L14" s="61"/>
    </row>
    <row r="15" spans="1:17" ht="15.95" customHeight="1" thickBot="1" x14ac:dyDescent="0.2">
      <c r="A15" s="76"/>
      <c r="B15" s="115"/>
      <c r="C15" s="62">
        <f>ROUNDDOWN(D16*F16*H16,0)</f>
        <v>90000</v>
      </c>
      <c r="D15" s="60" t="s">
        <v>46</v>
      </c>
      <c r="E15" s="59"/>
      <c r="F15" s="130" t="s">
        <v>78</v>
      </c>
      <c r="G15" s="129"/>
      <c r="H15" s="111" t="s">
        <v>77</v>
      </c>
      <c r="I15" s="59"/>
      <c r="J15" s="59"/>
      <c r="K15" s="59"/>
      <c r="L15" s="61"/>
    </row>
    <row r="16" spans="1:17" ht="25.9" customHeight="1" thickTop="1" thickBot="1" x14ac:dyDescent="0.2">
      <c r="A16" s="76"/>
      <c r="B16" s="116"/>
      <c r="C16" s="58"/>
      <c r="D16" s="110">
        <f>VLOOKUP($A$9,$N$2:$O$3,2,FALSE)</f>
        <v>30000</v>
      </c>
      <c r="E16" s="55" t="s">
        <v>0</v>
      </c>
      <c r="F16" s="84">
        <v>1</v>
      </c>
      <c r="G16" s="55" t="s">
        <v>2</v>
      </c>
      <c r="H16" s="84">
        <v>3</v>
      </c>
      <c r="I16" s="63"/>
      <c r="J16" s="64"/>
      <c r="K16" s="65"/>
      <c r="L16" s="66"/>
    </row>
    <row r="17" spans="1:14" ht="3.95" customHeight="1" thickTop="1" x14ac:dyDescent="0.15">
      <c r="A17" s="76"/>
      <c r="B17" s="67"/>
      <c r="C17" s="58"/>
      <c r="D17" s="63"/>
      <c r="E17" s="63"/>
      <c r="F17" s="63"/>
      <c r="G17" s="63"/>
      <c r="H17" s="63"/>
      <c r="I17" s="63"/>
      <c r="J17" s="63"/>
      <c r="K17" s="63"/>
      <c r="L17" s="67"/>
    </row>
    <row r="18" spans="1:14" ht="15" customHeight="1" x14ac:dyDescent="0.15">
      <c r="A18" s="114"/>
      <c r="B18" s="57"/>
      <c r="C18" s="68"/>
      <c r="D18" s="69" t="s">
        <v>47</v>
      </c>
      <c r="E18" s="70"/>
      <c r="F18" s="70"/>
      <c r="G18" s="70"/>
      <c r="H18" s="70"/>
      <c r="I18" s="70"/>
      <c r="J18" s="69"/>
      <c r="K18" s="70"/>
      <c r="L18" s="71"/>
    </row>
    <row r="19" spans="1:14" ht="15.95" customHeight="1" x14ac:dyDescent="0.15">
      <c r="A19" s="77" t="s">
        <v>60</v>
      </c>
      <c r="B19" s="115"/>
      <c r="C19" s="58" t="s">
        <v>1</v>
      </c>
      <c r="D19" s="111" t="s">
        <v>69</v>
      </c>
      <c r="E19" s="60" t="s">
        <v>0</v>
      </c>
      <c r="F19" s="72" t="s">
        <v>48</v>
      </c>
      <c r="G19" s="59"/>
      <c r="H19" s="59"/>
      <c r="I19" s="59"/>
      <c r="J19" s="59"/>
      <c r="K19" s="59"/>
      <c r="L19" s="61"/>
    </row>
    <row r="20" spans="1:14" ht="25.9" customHeight="1" x14ac:dyDescent="0.15">
      <c r="A20" s="114"/>
      <c r="B20" s="57"/>
      <c r="C20" s="62">
        <f>ROUNDDOWN((C15)*10/100,0)</f>
        <v>9000</v>
      </c>
      <c r="D20" s="80">
        <f>$C$15</f>
        <v>90000</v>
      </c>
      <c r="E20" s="73" t="s">
        <v>0</v>
      </c>
      <c r="F20" s="74">
        <v>0.1</v>
      </c>
      <c r="G20" s="73"/>
      <c r="H20" s="75"/>
      <c r="I20" s="56"/>
      <c r="J20" s="56"/>
      <c r="K20" s="56"/>
      <c r="L20" s="57"/>
    </row>
    <row r="21" spans="1:14" ht="32.1" customHeight="1" x14ac:dyDescent="0.15">
      <c r="A21" s="103">
        <v>2</v>
      </c>
      <c r="B21" s="104" t="s">
        <v>4</v>
      </c>
      <c r="C21" s="105">
        <f>ROUNDDOWN(C13*30%,0)</f>
        <v>29700</v>
      </c>
      <c r="D21" s="89" t="s">
        <v>10</v>
      </c>
      <c r="E21" s="89" t="s">
        <v>63</v>
      </c>
      <c r="F21" s="104"/>
      <c r="G21" s="104"/>
      <c r="H21" s="104"/>
      <c r="I21" s="104"/>
      <c r="J21" s="104"/>
      <c r="K21" s="106"/>
      <c r="L21" s="107"/>
    </row>
    <row r="22" spans="1:14" ht="15.95" customHeight="1" x14ac:dyDescent="0.15">
      <c r="A22" s="95" t="s">
        <v>3</v>
      </c>
      <c r="B22" s="96"/>
      <c r="C22" s="97" t="s">
        <v>1</v>
      </c>
      <c r="D22" s="98" t="s">
        <v>49</v>
      </c>
      <c r="E22" s="99" t="s">
        <v>50</v>
      </c>
      <c r="F22" s="98" t="s">
        <v>51</v>
      </c>
      <c r="G22" s="99"/>
      <c r="H22" s="98"/>
      <c r="I22" s="100"/>
      <c r="J22" s="100"/>
      <c r="K22" s="100"/>
      <c r="L22" s="101"/>
    </row>
    <row r="23" spans="1:14" ht="42" customHeight="1" x14ac:dyDescent="0.2">
      <c r="A23" s="79" t="s">
        <v>58</v>
      </c>
      <c r="B23" s="57"/>
      <c r="C23" s="102">
        <f>$C$13+$C$21</f>
        <v>128700</v>
      </c>
      <c r="D23" s="80">
        <f>$C$13</f>
        <v>99000</v>
      </c>
      <c r="E23" s="73" t="s">
        <v>50</v>
      </c>
      <c r="F23" s="80">
        <f>$C$21</f>
        <v>29700</v>
      </c>
      <c r="G23" s="73"/>
      <c r="H23" s="80"/>
      <c r="I23" s="73"/>
      <c r="J23" s="80"/>
      <c r="K23" s="56"/>
      <c r="L23" s="57"/>
      <c r="M23" s="6"/>
      <c r="N23" s="11"/>
    </row>
    <row r="24" spans="1:14" ht="32.1" customHeight="1" x14ac:dyDescent="0.15">
      <c r="A24" s="88">
        <v>3</v>
      </c>
      <c r="B24" s="89" t="s">
        <v>5</v>
      </c>
      <c r="C24" s="92">
        <f>ROUNDDOWN((C13+C21)*F26,0)</f>
        <v>12870</v>
      </c>
      <c r="D24" s="89" t="s">
        <v>10</v>
      </c>
      <c r="E24" s="89" t="s">
        <v>70</v>
      </c>
      <c r="F24" s="89"/>
      <c r="G24" s="89"/>
      <c r="H24" s="89"/>
      <c r="I24" s="89"/>
      <c r="J24" s="89"/>
      <c r="K24" s="93"/>
      <c r="L24" s="94"/>
    </row>
    <row r="25" spans="1:14" ht="15.95" customHeight="1" x14ac:dyDescent="0.15">
      <c r="A25" s="77"/>
      <c r="B25" s="67"/>
      <c r="C25" s="58" t="s">
        <v>1</v>
      </c>
      <c r="D25" s="111" t="s">
        <v>64</v>
      </c>
      <c r="E25" s="60" t="s">
        <v>0</v>
      </c>
      <c r="F25" s="72" t="s">
        <v>48</v>
      </c>
      <c r="G25" s="59"/>
      <c r="H25" s="59" t="s">
        <v>65</v>
      </c>
      <c r="I25" s="59"/>
      <c r="J25" s="59"/>
      <c r="K25" s="59"/>
      <c r="L25" s="61"/>
    </row>
    <row r="26" spans="1:14" ht="31.5" customHeight="1" thickBot="1" x14ac:dyDescent="0.2">
      <c r="A26" s="117" t="s">
        <v>6</v>
      </c>
      <c r="B26" s="118"/>
      <c r="C26" s="119">
        <f>ROUNDDOWN((C13+C21)*F26,0)</f>
        <v>12870</v>
      </c>
      <c r="D26" s="108">
        <f>$C$23</f>
        <v>128700</v>
      </c>
      <c r="E26" s="109" t="s">
        <v>0</v>
      </c>
      <c r="F26" s="120">
        <v>0.1</v>
      </c>
      <c r="G26" s="109"/>
      <c r="H26" s="121"/>
      <c r="I26" s="122"/>
      <c r="J26" s="122"/>
      <c r="K26" s="122"/>
      <c r="L26" s="123"/>
    </row>
    <row r="27" spans="1:14" ht="15.95" customHeight="1" thickTop="1" x14ac:dyDescent="0.15">
      <c r="A27" s="77" t="s">
        <v>3</v>
      </c>
      <c r="B27" s="67"/>
      <c r="C27" s="58" t="s">
        <v>1</v>
      </c>
      <c r="D27" s="78" t="s">
        <v>49</v>
      </c>
      <c r="E27" s="60" t="s">
        <v>50</v>
      </c>
      <c r="F27" s="78" t="s">
        <v>51</v>
      </c>
      <c r="G27" s="60" t="s">
        <v>50</v>
      </c>
      <c r="H27" s="78" t="s">
        <v>52</v>
      </c>
      <c r="I27" s="59"/>
      <c r="J27" s="59"/>
      <c r="K27" s="59"/>
      <c r="L27" s="61"/>
    </row>
    <row r="28" spans="1:14" ht="42" customHeight="1" x14ac:dyDescent="0.2">
      <c r="A28" s="79" t="s">
        <v>59</v>
      </c>
      <c r="B28" s="57"/>
      <c r="C28" s="102">
        <f>SUM($C$13+$C$21+$C$24)</f>
        <v>141570</v>
      </c>
      <c r="D28" s="80">
        <f>$C$13</f>
        <v>99000</v>
      </c>
      <c r="E28" s="73" t="s">
        <v>50</v>
      </c>
      <c r="F28" s="80">
        <f>$C$21</f>
        <v>29700</v>
      </c>
      <c r="G28" s="73" t="s">
        <v>50</v>
      </c>
      <c r="H28" s="80">
        <f>$C$24</f>
        <v>12870</v>
      </c>
      <c r="I28" s="73"/>
      <c r="J28" s="80"/>
      <c r="K28" s="56"/>
      <c r="L28" s="57"/>
      <c r="M28" s="6"/>
      <c r="N28" s="11"/>
    </row>
    <row r="29" spans="1:14" ht="6" customHeight="1" x14ac:dyDescent="0.15"/>
    <row r="30" spans="1:14" ht="15.95" customHeight="1" x14ac:dyDescent="0.15">
      <c r="B30" s="41" t="s">
        <v>44</v>
      </c>
      <c r="C30" s="52">
        <f>C28/1.3</f>
        <v>108900</v>
      </c>
      <c r="D30" s="52" t="s">
        <v>83</v>
      </c>
      <c r="E30" s="5"/>
      <c r="F30" s="5"/>
      <c r="G30" s="5"/>
      <c r="H30" s="5"/>
      <c r="I30" s="5"/>
      <c r="J30" s="5"/>
      <c r="K30" s="5"/>
      <c r="L30" s="5"/>
    </row>
    <row r="31" spans="1:14" ht="15.95" customHeight="1" x14ac:dyDescent="0.15">
      <c r="B31" s="41" t="s">
        <v>45</v>
      </c>
      <c r="C31" s="52">
        <f>C30*0.3</f>
        <v>32670</v>
      </c>
      <c r="D31" s="52" t="s">
        <v>83</v>
      </c>
      <c r="E31" s="5"/>
      <c r="F31" s="5"/>
      <c r="G31" s="5"/>
      <c r="H31" s="5"/>
      <c r="I31" s="5"/>
      <c r="J31" s="5"/>
      <c r="K31" s="5"/>
      <c r="L31" s="5"/>
    </row>
  </sheetData>
  <mergeCells count="8">
    <mergeCell ref="K1:L1"/>
    <mergeCell ref="K2:L2"/>
    <mergeCell ref="A9:C9"/>
    <mergeCell ref="F14:H14"/>
    <mergeCell ref="D9:E9"/>
    <mergeCell ref="A4:L4"/>
    <mergeCell ref="C7:L7"/>
    <mergeCell ref="C6:L6"/>
  </mergeCells>
  <phoneticPr fontId="2"/>
  <dataValidations disablePrompts="1" count="1">
    <dataValidation type="list" allowBlank="1" showInputMessage="1" showErrorMessage="1" sqref="A9" xr:uid="{00000000-0002-0000-0000-000000000000}">
      <formula1>$N$2:$N$3</formula1>
    </dataValidation>
  </dataValidations>
  <printOptions horizontalCentered="1"/>
  <pageMargins left="0.70866141732283472" right="0.59055118110236227" top="0.59055118110236227" bottom="0.59055118110236227" header="0.31496062992125984" footer="0.31496062992125984"/>
  <pageSetup paperSize="9" scale="94" orientation="portrait" r:id="rId1"/>
  <headerFooter alignWithMargins="0">
    <oddFooter>&amp;RSOP No. CG001201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
  <sheetViews>
    <sheetView zoomScaleNormal="100" workbookViewId="0">
      <pane ySplit="8" topLeftCell="A9" activePane="bottomLeft" state="frozen"/>
      <selection pane="bottomLeft"/>
    </sheetView>
  </sheetViews>
  <sheetFormatPr defaultColWidth="9" defaultRowHeight="24" customHeight="1" x14ac:dyDescent="0.15"/>
  <cols>
    <col min="1" max="2" width="11.625" style="20" customWidth="1"/>
    <col min="3" max="3" width="18.625" style="19" customWidth="1"/>
    <col min="4" max="5" width="18.625" style="20" customWidth="1"/>
    <col min="6" max="6" width="9" style="27" hidden="1" customWidth="1"/>
    <col min="7" max="9" width="9" style="28" hidden="1" customWidth="1"/>
    <col min="10" max="11" width="9" style="16" customWidth="1"/>
    <col min="12" max="16384" width="9" style="16"/>
  </cols>
  <sheetData>
    <row r="1" spans="1:9" ht="24" customHeight="1" x14ac:dyDescent="0.15">
      <c r="A1" s="30" t="s">
        <v>33</v>
      </c>
      <c r="B1" s="31"/>
      <c r="C1" s="32"/>
      <c r="D1" s="31"/>
      <c r="E1" s="31"/>
      <c r="H1" s="26" t="s">
        <v>27</v>
      </c>
    </row>
    <row r="2" spans="1:9" ht="9.9499999999999993" customHeight="1" x14ac:dyDescent="0.15">
      <c r="H2" s="155"/>
      <c r="I2" s="155"/>
    </row>
    <row r="3" spans="1:9" ht="24" customHeight="1" x14ac:dyDescent="0.15">
      <c r="A3" s="17" t="s">
        <v>16</v>
      </c>
      <c r="B3" s="157">
        <f>算定内訳!$K$2</f>
        <v>0</v>
      </c>
      <c r="C3" s="156">
        <f>算定内訳!$K$1</f>
        <v>0</v>
      </c>
      <c r="H3" s="155" t="s">
        <v>24</v>
      </c>
      <c r="I3" s="155" t="s">
        <v>28</v>
      </c>
    </row>
    <row r="4" spans="1:9" ht="45.75" customHeight="1" x14ac:dyDescent="0.15">
      <c r="A4" s="17" t="s">
        <v>15</v>
      </c>
      <c r="B4" s="168" t="str">
        <f>算定内訳!$C$6</f>
        <v>課題名</v>
      </c>
      <c r="C4" s="168"/>
      <c r="D4" s="168"/>
      <c r="E4" s="168"/>
      <c r="H4" s="155" t="s">
        <v>18</v>
      </c>
      <c r="I4" s="155" t="s">
        <v>29</v>
      </c>
    </row>
    <row r="5" spans="1:9" ht="24" customHeight="1" x14ac:dyDescent="0.15">
      <c r="A5" s="17" t="s">
        <v>14</v>
      </c>
      <c r="B5" s="169"/>
      <c r="C5" s="169"/>
      <c r="D5" s="169"/>
      <c r="E5" s="169"/>
      <c r="H5" s="155" t="s">
        <v>19</v>
      </c>
      <c r="I5" s="155" t="s">
        <v>36</v>
      </c>
    </row>
    <row r="6" spans="1:9" ht="24" customHeight="1" x14ac:dyDescent="0.15">
      <c r="A6" s="17" t="s">
        <v>13</v>
      </c>
      <c r="B6" s="170" t="str">
        <f>算定内訳!$C$7</f>
        <v>依頼者名</v>
      </c>
      <c r="C6" s="170"/>
      <c r="D6" s="170"/>
      <c r="E6" s="170"/>
      <c r="H6" s="155"/>
      <c r="I6" s="155" t="s">
        <v>32</v>
      </c>
    </row>
    <row r="7" spans="1:9" ht="24" customHeight="1" x14ac:dyDescent="0.15">
      <c r="B7" s="24"/>
      <c r="C7" s="25"/>
      <c r="D7" s="24"/>
      <c r="E7" s="24"/>
      <c r="H7" s="155"/>
      <c r="I7" s="155"/>
    </row>
    <row r="8" spans="1:9" ht="24" customHeight="1" x14ac:dyDescent="0.15">
      <c r="A8" s="21" t="s">
        <v>21</v>
      </c>
      <c r="B8" s="21" t="s">
        <v>22</v>
      </c>
      <c r="C8" s="22" t="s">
        <v>31</v>
      </c>
      <c r="D8" s="21" t="s">
        <v>12</v>
      </c>
      <c r="E8" s="21" t="s">
        <v>23</v>
      </c>
    </row>
    <row r="9" spans="1:9" ht="24" customHeight="1" x14ac:dyDescent="0.15">
      <c r="A9" s="42">
        <v>1</v>
      </c>
      <c r="B9" s="42">
        <v>1</v>
      </c>
      <c r="C9" s="43"/>
      <c r="D9" s="131"/>
      <c r="E9" s="44"/>
    </row>
    <row r="10" spans="1:9" ht="24" customHeight="1" x14ac:dyDescent="0.15">
      <c r="A10" s="45"/>
      <c r="B10" s="45">
        <v>2</v>
      </c>
      <c r="C10" s="46"/>
      <c r="D10" s="132"/>
      <c r="E10" s="47"/>
    </row>
    <row r="11" spans="1:9" ht="24" customHeight="1" x14ac:dyDescent="0.15">
      <c r="A11" s="48"/>
      <c r="B11" s="48">
        <v>3</v>
      </c>
      <c r="C11" s="49"/>
      <c r="D11" s="133"/>
      <c r="E11" s="50"/>
    </row>
    <row r="12" spans="1:9" ht="24" customHeight="1" x14ac:dyDescent="0.15">
      <c r="A12" s="42">
        <v>2</v>
      </c>
      <c r="B12" s="42">
        <v>1</v>
      </c>
      <c r="C12" s="43"/>
      <c r="D12" s="131"/>
      <c r="E12" s="44"/>
    </row>
    <row r="13" spans="1:9" ht="24" customHeight="1" x14ac:dyDescent="0.15">
      <c r="A13" s="45"/>
      <c r="B13" s="45">
        <v>2</v>
      </c>
      <c r="C13" s="46"/>
      <c r="D13" s="132"/>
      <c r="E13" s="47"/>
    </row>
    <row r="14" spans="1:9" ht="24" customHeight="1" x14ac:dyDescent="0.15">
      <c r="A14" s="48"/>
      <c r="B14" s="48">
        <v>3</v>
      </c>
      <c r="C14" s="49"/>
      <c r="D14" s="133"/>
      <c r="E14" s="50"/>
    </row>
    <row r="15" spans="1:9" ht="24" customHeight="1" x14ac:dyDescent="0.15">
      <c r="A15" s="21"/>
      <c r="B15" s="21"/>
      <c r="C15" s="22"/>
      <c r="D15" s="134"/>
      <c r="E15" s="37"/>
    </row>
    <row r="16" spans="1:9" ht="24" customHeight="1" x14ac:dyDescent="0.15">
      <c r="A16" s="21"/>
      <c r="B16" s="21"/>
      <c r="C16" s="22"/>
      <c r="D16" s="134"/>
      <c r="E16" s="37"/>
    </row>
    <row r="17" spans="1:8" ht="24" customHeight="1" x14ac:dyDescent="0.15">
      <c r="A17" s="21"/>
      <c r="B17" s="21"/>
      <c r="C17" s="22"/>
      <c r="D17" s="134"/>
      <c r="E17" s="37"/>
    </row>
    <row r="18" spans="1:8" ht="24" customHeight="1" x14ac:dyDescent="0.15">
      <c r="A18" s="21"/>
      <c r="B18" s="21"/>
      <c r="C18" s="22"/>
      <c r="D18" s="134"/>
      <c r="E18" s="37"/>
    </row>
    <row r="19" spans="1:8" ht="24" customHeight="1" x14ac:dyDescent="0.15">
      <c r="A19" s="21"/>
      <c r="B19" s="21"/>
      <c r="C19" s="22"/>
      <c r="D19" s="134"/>
      <c r="E19" s="37"/>
    </row>
    <row r="20" spans="1:8" ht="24" customHeight="1" x14ac:dyDescent="0.15">
      <c r="A20" s="21"/>
      <c r="B20" s="21"/>
      <c r="C20" s="22"/>
      <c r="D20" s="134"/>
      <c r="E20" s="37"/>
    </row>
    <row r="21" spans="1:8" ht="24" customHeight="1" x14ac:dyDescent="0.15">
      <c r="A21" s="21"/>
      <c r="B21" s="21"/>
      <c r="C21" s="22"/>
      <c r="D21" s="134"/>
      <c r="E21" s="37"/>
    </row>
    <row r="22" spans="1:8" ht="24" customHeight="1" x14ac:dyDescent="0.15">
      <c r="A22" s="21"/>
      <c r="B22" s="21"/>
      <c r="C22" s="22"/>
      <c r="D22" s="134"/>
      <c r="E22" s="37"/>
    </row>
    <row r="23" spans="1:8" ht="24" customHeight="1" x14ac:dyDescent="0.15">
      <c r="A23" s="21"/>
      <c r="B23" s="21"/>
      <c r="C23" s="22"/>
      <c r="D23" s="134"/>
      <c r="E23" s="37"/>
    </row>
    <row r="24" spans="1:8" ht="24" customHeight="1" x14ac:dyDescent="0.15">
      <c r="A24" s="21"/>
      <c r="B24" s="21"/>
      <c r="C24" s="22"/>
      <c r="D24" s="134"/>
      <c r="E24" s="37"/>
    </row>
    <row r="25" spans="1:8" ht="24" customHeight="1" x14ac:dyDescent="0.15">
      <c r="A25" s="21"/>
      <c r="B25" s="21"/>
      <c r="C25" s="22"/>
      <c r="D25" s="134"/>
      <c r="E25" s="37"/>
    </row>
    <row r="26" spans="1:8" ht="24" customHeight="1" x14ac:dyDescent="0.15">
      <c r="A26" s="21"/>
      <c r="B26" s="21"/>
      <c r="C26" s="22"/>
      <c r="D26" s="134"/>
      <c r="E26" s="37"/>
    </row>
    <row r="27" spans="1:8" ht="24" customHeight="1" x14ac:dyDescent="0.15">
      <c r="A27" s="21"/>
      <c r="B27" s="21"/>
      <c r="C27" s="22"/>
      <c r="D27" s="134"/>
      <c r="E27" s="37"/>
    </row>
    <row r="28" spans="1:8" ht="24" customHeight="1" x14ac:dyDescent="0.15">
      <c r="D28" s="18"/>
      <c r="E28" s="18"/>
    </row>
    <row r="29" spans="1:8" ht="24" customHeight="1" x14ac:dyDescent="0.15">
      <c r="A29" s="17"/>
      <c r="C29" s="23" t="s">
        <v>11</v>
      </c>
      <c r="D29" s="23" t="s">
        <v>20</v>
      </c>
      <c r="E29" s="23" t="s">
        <v>25</v>
      </c>
    </row>
    <row r="30" spans="1:8" ht="24" customHeight="1" x14ac:dyDescent="0.15">
      <c r="C30" s="34">
        <f>COUNTIF(D9:D27,$I$4)</f>
        <v>0</v>
      </c>
      <c r="D30" s="35">
        <f>算定内訳!$F$9</f>
        <v>47190</v>
      </c>
      <c r="E30" s="36">
        <f>$C$30*D30</f>
        <v>0</v>
      </c>
      <c r="G30" s="16"/>
      <c r="H30" s="16"/>
    </row>
    <row r="31" spans="1:8" ht="15.75" customHeight="1" x14ac:dyDescent="0.15">
      <c r="D31" s="85" t="s">
        <v>44</v>
      </c>
      <c r="E31" s="86">
        <f>E30/1.3</f>
        <v>0</v>
      </c>
      <c r="G31" s="16"/>
      <c r="H31" s="16"/>
    </row>
    <row r="32" spans="1:8" ht="15.75" customHeight="1" x14ac:dyDescent="0.15">
      <c r="D32" s="85" t="s">
        <v>45</v>
      </c>
      <c r="E32" s="86">
        <f>E31*0.3</f>
        <v>0</v>
      </c>
    </row>
    <row r="34" spans="1:6" ht="24" customHeight="1" x14ac:dyDescent="0.15">
      <c r="D34" s="23" t="s">
        <v>26</v>
      </c>
      <c r="E34" s="33" t="s">
        <v>30</v>
      </c>
      <c r="F34" s="29"/>
    </row>
    <row r="35" spans="1:6" ht="24" customHeight="1" x14ac:dyDescent="0.15">
      <c r="A35" s="20" t="s">
        <v>35</v>
      </c>
    </row>
    <row r="36" spans="1:6" ht="24" customHeight="1" x14ac:dyDescent="0.15">
      <c r="A36" s="40" t="s">
        <v>37</v>
      </c>
      <c r="B36" s="167"/>
      <c r="C36" s="167"/>
      <c r="D36" s="167"/>
      <c r="E36" s="167"/>
      <c r="F36" s="39" t="s">
        <v>40</v>
      </c>
    </row>
    <row r="37" spans="1:6" ht="24" customHeight="1" x14ac:dyDescent="0.15">
      <c r="A37" s="40" t="s">
        <v>38</v>
      </c>
      <c r="B37" s="38"/>
      <c r="C37" s="38"/>
      <c r="D37" s="38"/>
      <c r="E37" s="38"/>
      <c r="F37" s="39" t="s">
        <v>41</v>
      </c>
    </row>
    <row r="38" spans="1:6" ht="24" customHeight="1" x14ac:dyDescent="0.15">
      <c r="A38" s="40" t="s">
        <v>39</v>
      </c>
      <c r="B38" s="167"/>
      <c r="C38" s="167"/>
      <c r="D38" s="167"/>
      <c r="E38" s="167"/>
      <c r="F38" s="27" t="s">
        <v>42</v>
      </c>
    </row>
  </sheetData>
  <mergeCells count="5">
    <mergeCell ref="B36:E36"/>
    <mergeCell ref="B38:E38"/>
    <mergeCell ref="B4:E4"/>
    <mergeCell ref="B5:E5"/>
    <mergeCell ref="B6:E6"/>
  </mergeCells>
  <phoneticPr fontId="2"/>
  <dataValidations count="1">
    <dataValidation type="list" allowBlank="1" showInputMessage="1" showErrorMessage="1" sqref="D9:D27" xr:uid="{00000000-0002-0000-0200-000000000000}">
      <formula1>$I$4:$I$6</formula1>
    </dataValidation>
  </dataValidations>
  <printOptions horizontalCentered="1"/>
  <pageMargins left="0.78740157480314965" right="0.78740157480314965" top="0.78740157480314965" bottom="0.59055118110236227" header="0.31496062992125984" footer="0.31496062992125984"/>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算定内訳</vt:lpstr>
      <vt:lpstr>調査票受理書</vt:lpstr>
      <vt:lpstr>算定内訳!Print_Area</vt:lpstr>
      <vt:lpstr>調査票受理書!Print_Area</vt:lpstr>
    </vt:vector>
  </TitlesOfParts>
  <Company>滋賀医科大学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総務係</dc:creator>
  <cp:lastModifiedBy>Rinshoukenkyu</cp:lastModifiedBy>
  <cp:lastPrinted>2023-09-15T04:24:19Z</cp:lastPrinted>
  <dcterms:created xsi:type="dcterms:W3CDTF">2000-06-13T05:39:11Z</dcterms:created>
  <dcterms:modified xsi:type="dcterms:W3CDTF">2025-01-09T06:20:59Z</dcterms:modified>
</cp:coreProperties>
</file>